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Энергоснабжающая сетевая компания ООО\ЕИАС, сайт\19-г-2 - до 1марта (было 11-б-2,3,4,5)\за 2023 до 1 марта\"/>
    </mc:Choice>
  </mc:AlternateContent>
  <bookViews>
    <workbookView xWindow="0" yWindow="0" windowWidth="28800" windowHeight="12420"/>
  </bookViews>
  <sheets>
    <sheet name="2022" sheetId="1" r:id="rId1"/>
  </sheets>
  <externalReferences>
    <externalReference r:id="rId2"/>
  </externalReferences>
  <definedNames>
    <definedName name="org">[1]Титульный!$G$15</definedName>
    <definedName name="_xlnm.Print_Area" localSheetId="0">'2022'!$A$1:$K$45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G119" i="1"/>
  <c r="G118" i="1"/>
  <c r="K117" i="1"/>
  <c r="K115" i="1" s="1"/>
  <c r="J117" i="1"/>
  <c r="J115" i="1" s="1"/>
  <c r="I117" i="1"/>
  <c r="I115" i="1" s="1"/>
  <c r="H117" i="1"/>
  <c r="H115" i="1" s="1"/>
  <c r="G116" i="1"/>
  <c r="G113" i="1"/>
  <c r="G112" i="1"/>
  <c r="I111" i="1"/>
  <c r="H111" i="1"/>
  <c r="G110" i="1"/>
  <c r="G109" i="1"/>
  <c r="G108" i="1"/>
  <c r="G107" i="1"/>
  <c r="G106" i="1"/>
  <c r="G105" i="1"/>
  <c r="K104" i="1"/>
  <c r="J104" i="1"/>
  <c r="I104" i="1"/>
  <c r="H104" i="1"/>
  <c r="G103" i="1"/>
  <c r="G102" i="1"/>
  <c r="K101" i="1"/>
  <c r="J101" i="1"/>
  <c r="I101" i="1"/>
  <c r="H101" i="1"/>
  <c r="G100" i="1"/>
  <c r="G99" i="1"/>
  <c r="K98" i="1"/>
  <c r="J98" i="1"/>
  <c r="I98" i="1"/>
  <c r="H98" i="1"/>
  <c r="G96" i="1"/>
  <c r="G93" i="1"/>
  <c r="G92" i="1"/>
  <c r="G91" i="1"/>
  <c r="K90" i="1"/>
  <c r="K88" i="1" s="1"/>
  <c r="J90" i="1"/>
  <c r="I90" i="1"/>
  <c r="I88" i="1" s="1"/>
  <c r="H90" i="1"/>
  <c r="H88" i="1" s="1"/>
  <c r="G89" i="1"/>
  <c r="J88" i="1"/>
  <c r="G87" i="1"/>
  <c r="G86" i="1"/>
  <c r="G85" i="1"/>
  <c r="I82" i="1"/>
  <c r="H82" i="1"/>
  <c r="K81" i="1"/>
  <c r="J81" i="1"/>
  <c r="K80" i="1"/>
  <c r="J80" i="1"/>
  <c r="K79" i="1"/>
  <c r="J79" i="1"/>
  <c r="J82" i="1" s="1"/>
  <c r="G78" i="1"/>
  <c r="G77" i="1"/>
  <c r="K75" i="1"/>
  <c r="J75" i="1"/>
  <c r="J73" i="1"/>
  <c r="G73" i="1" s="1"/>
  <c r="K71" i="1"/>
  <c r="I71" i="1"/>
  <c r="I65" i="1" s="1"/>
  <c r="H71" i="1"/>
  <c r="H65" i="1" s="1"/>
  <c r="G70" i="1"/>
  <c r="G69" i="1"/>
  <c r="J68" i="1"/>
  <c r="G67" i="1"/>
  <c r="G66" i="1"/>
  <c r="G64" i="1"/>
  <c r="G63" i="1"/>
  <c r="G61" i="1"/>
  <c r="G60" i="1"/>
  <c r="J59" i="1"/>
  <c r="I59" i="1"/>
  <c r="H59" i="1"/>
  <c r="J57" i="1"/>
  <c r="J55" i="1" s="1"/>
  <c r="K55" i="1"/>
  <c r="I55" i="1"/>
  <c r="H55" i="1"/>
  <c r="K52" i="1"/>
  <c r="J52" i="1"/>
  <c r="I52" i="1"/>
  <c r="H52" i="1"/>
  <c r="K49" i="1"/>
  <c r="J49" i="1"/>
  <c r="I49" i="1"/>
  <c r="H49" i="1"/>
  <c r="G48" i="1"/>
  <c r="K44" i="1"/>
  <c r="J44" i="1"/>
  <c r="G43" i="1"/>
  <c r="G42" i="1"/>
  <c r="G41" i="1"/>
  <c r="G40" i="1"/>
  <c r="G39" i="1"/>
  <c r="G37" i="1"/>
  <c r="G35" i="1"/>
  <c r="J33" i="1"/>
  <c r="J27" i="1" s="1"/>
  <c r="J114" i="1" s="1"/>
  <c r="G32" i="1"/>
  <c r="G31" i="1"/>
  <c r="K68" i="1"/>
  <c r="G29" i="1"/>
  <c r="G28" i="1"/>
  <c r="G25" i="1"/>
  <c r="G24" i="1"/>
  <c r="G22" i="1"/>
  <c r="G21" i="1"/>
  <c r="G18" i="1"/>
  <c r="J16" i="1"/>
  <c r="J10" i="1"/>
  <c r="G9" i="1"/>
  <c r="D2" i="1"/>
  <c r="G81" i="1" l="1"/>
  <c r="K47" i="1"/>
  <c r="J8" i="1"/>
  <c r="G75" i="1"/>
  <c r="K97" i="1"/>
  <c r="K95" i="1" s="1"/>
  <c r="H97" i="1"/>
  <c r="G80" i="1"/>
  <c r="G13" i="1"/>
  <c r="K23" i="1"/>
  <c r="K62" i="1" s="1"/>
  <c r="G16" i="1"/>
  <c r="G98" i="1"/>
  <c r="G30" i="1"/>
  <c r="G33" i="1"/>
  <c r="K27" i="1"/>
  <c r="K114" i="1" s="1"/>
  <c r="K111" i="1" s="1"/>
  <c r="J47" i="1"/>
  <c r="G79" i="1"/>
  <c r="G90" i="1"/>
  <c r="G104" i="1"/>
  <c r="G44" i="1"/>
  <c r="G57" i="1"/>
  <c r="G88" i="1"/>
  <c r="G101" i="1"/>
  <c r="J97" i="1"/>
  <c r="J95" i="1" s="1"/>
  <c r="G10" i="1"/>
  <c r="G52" i="1"/>
  <c r="G55" i="1"/>
  <c r="G49" i="1"/>
  <c r="K65" i="1"/>
  <c r="G68" i="1"/>
  <c r="G115" i="1"/>
  <c r="H47" i="1"/>
  <c r="J71" i="1"/>
  <c r="J65" i="1" s="1"/>
  <c r="K82" i="1"/>
  <c r="G82" i="1" s="1"/>
  <c r="I97" i="1"/>
  <c r="I95" i="1" s="1"/>
  <c r="I94" i="1" s="1"/>
  <c r="G117" i="1"/>
  <c r="I47" i="1"/>
  <c r="I83" i="1" s="1"/>
  <c r="H95" i="1"/>
  <c r="G23" i="1" l="1"/>
  <c r="K94" i="1"/>
  <c r="K20" i="1"/>
  <c r="K45" i="1" s="1"/>
  <c r="J38" i="1"/>
  <c r="J45" i="1" s="1"/>
  <c r="G65" i="1"/>
  <c r="G27" i="1"/>
  <c r="G97" i="1"/>
  <c r="K59" i="1"/>
  <c r="G62" i="1"/>
  <c r="G95" i="1"/>
  <c r="H94" i="1"/>
  <c r="G114" i="1"/>
  <c r="J111" i="1"/>
  <c r="H83" i="1"/>
  <c r="G47" i="1"/>
  <c r="G71" i="1"/>
  <c r="G8" i="1"/>
  <c r="J76" i="1" l="1"/>
  <c r="G76" i="1" s="1"/>
  <c r="G38" i="1"/>
  <c r="G20" i="1"/>
  <c r="G111" i="1"/>
  <c r="J94" i="1"/>
  <c r="G45" i="1"/>
  <c r="K83" i="1"/>
  <c r="G59" i="1"/>
  <c r="G94" i="1"/>
  <c r="J83" i="1" l="1"/>
  <c r="G83" i="1" s="1"/>
</calcChain>
</file>

<file path=xl/sharedStrings.xml><?xml version="1.0" encoding="utf-8"?>
<sst xmlns="http://schemas.openxmlformats.org/spreadsheetml/2006/main" count="327" uniqueCount="260">
  <si>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</si>
  <si>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</si>
  <si>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</si>
  <si>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</si>
  <si>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</si>
  <si>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</si>
  <si>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</si>
  <si>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</si>
  <si>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</si>
  <si>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</si>
  <si>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</si>
  <si>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</si>
  <si>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</si>
  <si>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</si>
  <si>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</si>
  <si>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</si>
  <si>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</si>
  <si>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</si>
  <si>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</si>
  <si>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</si>
  <si>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</si>
  <si>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</si>
  <si>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</si>
  <si>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</si>
  <si>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</si>
  <si>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</si>
  <si>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</si>
  <si>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</si>
  <si>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</si>
  <si>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О</t>
  </si>
  <si>
    <t>1.4.1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</si>
  <si>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</si>
  <si>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</si>
  <si>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</si>
  <si>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26322828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</si>
  <si>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</si>
  <si>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</si>
  <si>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</si>
  <si>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</si>
  <si>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</si>
  <si>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</si>
  <si>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</si>
  <si>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</si>
  <si>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</si>
  <si>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</si>
  <si>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</si>
  <si>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</si>
  <si>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</si>
  <si>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</si>
  <si>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</si>
  <si>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</si>
  <si>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</si>
  <si>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</si>
  <si>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</si>
  <si>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</si>
  <si>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</si>
  <si>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</si>
  <si>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</si>
  <si>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</si>
  <si>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</si>
  <si>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</si>
  <si>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</si>
  <si>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</si>
  <si>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</si>
  <si>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</si>
  <si>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</si>
  <si>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</si>
  <si>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</si>
  <si>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</si>
  <si>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</si>
  <si>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</si>
  <si>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4.3.1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</si>
  <si>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</si>
  <si>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</si>
  <si>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</si>
  <si>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</si>
  <si>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</si>
  <si>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</si>
  <si>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</si>
  <si>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</si>
  <si>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</si>
  <si>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</si>
  <si>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</si>
  <si>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</si>
  <si>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</si>
  <si>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</si>
  <si>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</si>
  <si>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</si>
  <si>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</si>
  <si>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</si>
  <si>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</si>
  <si>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</si>
  <si>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</si>
  <si>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</si>
  <si>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</si>
  <si>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</si>
  <si>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</si>
  <si>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</si>
  <si>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</si>
  <si>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</si>
  <si>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</si>
  <si>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</si>
  <si>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</si>
  <si>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</si>
  <si>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</si>
  <si>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</si>
  <si>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</si>
  <si>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</si>
  <si>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</si>
  <si>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</si>
  <si>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</si>
  <si>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</si>
  <si>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</si>
  <si>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</si>
  <si>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</si>
  <si>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</si>
  <si>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</si>
  <si>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</si>
  <si>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</si>
  <si>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</si>
  <si>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</si>
  <si>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</si>
  <si>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</si>
  <si>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</si>
  <si>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</si>
  <si>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</si>
  <si>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</si>
  <si>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</si>
  <si>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</si>
  <si>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</si>
  <si>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</si>
  <si>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</si>
  <si>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</si>
  <si>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</si>
  <si>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</si>
  <si>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</si>
  <si>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</si>
  <si>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</si>
  <si>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</si>
  <si>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</si>
  <si>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</si>
  <si>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15.3.1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</si>
  <si>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</si>
  <si>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</si>
  <si>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</si>
  <si>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</si>
  <si>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</si>
  <si>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</si>
  <si>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</si>
  <si>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</si>
  <si>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</si>
  <si>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</si>
  <si>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</si>
  <si>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</si>
  <si>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</si>
  <si>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</si>
  <si>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</si>
  <si>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</si>
  <si>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</si>
  <si>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</si>
  <si>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</si>
  <si>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</si>
  <si>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</si>
  <si>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</si>
  <si>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</si>
  <si>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</si>
  <si>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</si>
  <si>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</si>
  <si>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</si>
  <si>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</si>
  <si>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</si>
  <si>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</si>
  <si>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</si>
  <si>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</si>
  <si>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</si>
  <si>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</si>
  <si>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</si>
  <si>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</si>
  <si>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</si>
  <si>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</si>
  <si>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</si>
  <si>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</si>
  <si>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</si>
  <si>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</si>
  <si>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</si>
  <si>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</si>
  <si>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</si>
  <si>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</si>
  <si>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</si>
  <si>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</si>
  <si>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</si>
  <si>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</si>
  <si>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</si>
  <si>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</si>
  <si>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</si>
  <si>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</si>
  <si>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</si>
  <si>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</si>
  <si>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</si>
  <si>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</si>
  <si>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</si>
  <si>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</si>
  <si>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</si>
  <si>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</si>
  <si>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</si>
  <si>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</si>
  <si>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</si>
  <si>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</si>
  <si>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</si>
  <si>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</si>
  <si>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</si>
  <si>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</si>
  <si>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</si>
  <si>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</si>
  <si>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</si>
  <si>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</si>
  <si>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</si>
  <si>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</si>
  <si>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</si>
  <si>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</si>
  <si>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</si>
  <si>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</si>
  <si>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</si>
  <si>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</si>
  <si>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</si>
  <si>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</si>
  <si>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</si>
  <si>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</si>
  <si>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</si>
  <si>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</si>
  <si>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</si>
  <si>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</si>
  <si>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</si>
  <si>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</si>
  <si>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</si>
  <si>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</si>
  <si>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</si>
  <si>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</si>
  <si>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</si>
  <si>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</si>
  <si>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</si>
  <si>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</si>
  <si>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</si>
  <si>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</si>
  <si>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</si>
  <si>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</si>
  <si>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</si>
  <si>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</si>
  <si>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</si>
  <si>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</si>
  <si>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</si>
  <si>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</si>
  <si>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</si>
  <si>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</si>
  <si>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</si>
  <si>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</si>
  <si>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</si>
  <si>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</si>
  <si>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II. Фактический полезный отпуск конечным потребителям (тыс. кВт ч; МВт)</t>
  </si>
  <si>
    <t>потребителям ОРЭМ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</si>
</sst>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2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color theme="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49" fontId="2" fillId="0" borderId="0" xfId="1" applyNumberFormat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49" fontId="2" fillId="0" borderId="0" xfId="3" applyFont="1" applyBorder="1" applyAlignment="1">
      <alignment horizontal="right" vertical="center"/>
    </xf>
    <xf numFmtId="0" fontId="2" fillId="0" borderId="5" xfId="1" applyFont="1" applyBorder="1" applyAlignment="1" applyProtection="1">
      <alignment vertical="center"/>
    </xf>
    <xf numFmtId="0" fontId="2" fillId="0" borderId="7" xfId="4" applyFont="1" applyBorder="1" applyAlignment="1" applyProtection="1">
      <alignment horizontal="center" vertical="center" wrapText="1"/>
    </xf>
    <xf numFmtId="0" fontId="2" fillId="0" borderId="8" xfId="4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3" applyFont="1" applyAlignment="1" applyProtection="1">
      <alignment vertical="center"/>
    </xf>
    <xf numFmtId="49" fontId="2" fillId="0" borderId="0" xfId="3" applyFont="1" applyBorder="1" applyAlignment="1" applyProtection="1">
      <alignment vertical="center"/>
    </xf>
    <xf numFmtId="49" fontId="2" fillId="0" borderId="5" xfId="3" applyFont="1" applyBorder="1" applyAlignment="1" applyProtection="1">
      <alignment vertical="center"/>
    </xf>
    <xf numFmtId="49" fontId="2" fillId="0" borderId="8" xfId="3" applyNumberFormat="1" applyFont="1" applyBorder="1" applyAlignment="1" applyProtection="1">
      <alignment vertical="center"/>
    </xf>
    <xf numFmtId="49" fontId="2" fillId="3" borderId="4" xfId="3" applyFont="1" applyFill="1" applyBorder="1" applyAlignment="1">
      <alignment vertical="center" wrapText="1"/>
    </xf>
    <xf numFmtId="49" fontId="2" fillId="0" borderId="4" xfId="3" applyFont="1" applyBorder="1" applyAlignment="1">
      <alignment horizontal="center" vertical="center" wrapText="1"/>
    </xf>
    <xf numFmtId="164" fontId="2" fillId="4" borderId="4" xfId="3" applyNumberFormat="1" applyFont="1" applyFill="1" applyBorder="1" applyAlignment="1" applyProtection="1">
      <alignment horizontal="right" vertical="center"/>
    </xf>
    <xf numFmtId="0" fontId="7" fillId="0" borderId="0" xfId="1" applyFont="1" applyProtection="1"/>
    <xf numFmtId="49" fontId="8" fillId="0" borderId="0" xfId="3" applyFont="1" applyBorder="1" applyAlignment="1">
      <alignment horizontal="center" vertical="center" wrapText="1"/>
    </xf>
    <xf numFmtId="49" fontId="2" fillId="0" borderId="4" xfId="3" applyFont="1" applyBorder="1" applyAlignment="1">
      <alignment horizontal="left" vertical="center" wrapText="1" indent="1"/>
    </xf>
    <xf numFmtId="164" fontId="2" fillId="5" borderId="4" xfId="3" applyNumberFormat="1" applyFont="1" applyFill="1" applyBorder="1" applyAlignment="1" applyProtection="1">
      <alignment horizontal="right" vertical="center"/>
      <protection locked="0"/>
    </xf>
    <xf numFmtId="49" fontId="8" fillId="0" borderId="7" xfId="3" applyNumberFormat="1" applyFont="1" applyBorder="1" applyAlignment="1" applyProtection="1">
      <alignment vertical="center"/>
    </xf>
    <xf numFmtId="49" fontId="2" fillId="0" borderId="1" xfId="3" applyFont="1" applyFill="1" applyBorder="1" applyAlignment="1" applyProtection="1">
      <alignment horizontal="left" vertical="center" wrapText="1" indent="1"/>
    </xf>
    <xf numFmtId="49" fontId="8" fillId="0" borderId="1" xfId="3" applyFont="1" applyFill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 applyProtection="1">
      <alignment horizontal="right" vertical="center"/>
    </xf>
    <xf numFmtId="49" fontId="9" fillId="6" borderId="7" xfId="0" applyNumberFormat="1" applyFont="1" applyFill="1" applyBorder="1" applyAlignment="1" applyProtection="1">
      <alignment horizontal="center" vertical="top"/>
    </xf>
    <xf numFmtId="0" fontId="9" fillId="6" borderId="9" xfId="0" applyFont="1" applyFill="1" applyBorder="1" applyAlignment="1" applyProtection="1">
      <alignment horizontal="left" vertical="center" indent="1"/>
    </xf>
    <xf numFmtId="0" fontId="9" fillId="6" borderId="9" xfId="0" applyFont="1" applyFill="1" applyBorder="1" applyAlignment="1" applyProtection="1">
      <alignment horizontal="center" vertical="top"/>
    </xf>
    <xf numFmtId="0" fontId="9" fillId="6" borderId="10" xfId="0" applyFont="1" applyFill="1" applyBorder="1" applyAlignment="1" applyProtection="1">
      <alignment horizontal="center" vertical="top"/>
    </xf>
    <xf numFmtId="49" fontId="8" fillId="0" borderId="0" xfId="3" applyFont="1" applyBorder="1" applyAlignment="1" applyProtection="1">
      <alignment vertical="center"/>
    </xf>
    <xf numFmtId="0" fontId="10" fillId="7" borderId="0" xfId="5" applyFont="1" applyFill="1" applyBorder="1" applyAlignment="1" applyProtection="1">
      <alignment horizontal="center" vertical="center" wrapText="1"/>
    </xf>
    <xf numFmtId="0" fontId="2" fillId="7" borderId="7" xfId="5" applyFont="1" applyFill="1" applyBorder="1" applyAlignment="1" applyProtection="1">
      <alignment horizontal="left" vertical="center"/>
    </xf>
    <xf numFmtId="0" fontId="0" fillId="8" borderId="8" xfId="6" applyNumberFormat="1" applyFont="1" applyFill="1" applyBorder="1" applyAlignment="1" applyProtection="1">
      <alignment horizontal="left" vertical="center" wrapText="1" indent="2"/>
    </xf>
    <xf numFmtId="0" fontId="2" fillId="0" borderId="7" xfId="3" applyNumberFormat="1" applyFont="1" applyBorder="1" applyAlignment="1">
      <alignment horizontal="center" vertical="center" wrapText="1"/>
    </xf>
    <xf numFmtId="164" fontId="2" fillId="4" borderId="7" xfId="3" applyNumberFormat="1" applyFont="1" applyFill="1" applyBorder="1" applyAlignment="1" applyProtection="1">
      <alignment horizontal="right" vertical="center"/>
    </xf>
    <xf numFmtId="164" fontId="2" fillId="5" borderId="7" xfId="3" applyNumberFormat="1" applyFont="1" applyFill="1" applyBorder="1" applyAlignment="1" applyProtection="1">
      <alignment horizontal="right" vertical="center"/>
      <protection locked="0"/>
    </xf>
    <xf numFmtId="164" fontId="2" fillId="5" borderId="8" xfId="3" applyNumberFormat="1" applyFont="1" applyFill="1" applyBorder="1" applyAlignment="1" applyProtection="1">
      <alignment horizontal="right" vertical="center"/>
      <protection locked="0"/>
    </xf>
    <xf numFmtId="49" fontId="11" fillId="0" borderId="0" xfId="1" applyNumberFormat="1" applyFont="1" applyAlignment="1" applyProtection="1">
      <alignment vertical="center"/>
    </xf>
    <xf numFmtId="49" fontId="8" fillId="0" borderId="0" xfId="3" applyNumberFormat="1" applyFont="1" applyAlignment="1" applyProtection="1">
      <alignment vertical="center"/>
    </xf>
    <xf numFmtId="165" fontId="2" fillId="0" borderId="4" xfId="3" applyNumberFormat="1" applyFont="1" applyFill="1" applyBorder="1" applyAlignment="1" applyProtection="1">
      <alignment horizontal="right" vertical="center"/>
    </xf>
    <xf numFmtId="49" fontId="2" fillId="3" borderId="4" xfId="3" applyFont="1" applyFill="1" applyBorder="1" applyAlignment="1">
      <alignment horizontal="left" vertical="center" wrapText="1"/>
    </xf>
    <xf numFmtId="49" fontId="2" fillId="0" borderId="4" xfId="3" applyFont="1" applyFill="1" applyBorder="1" applyAlignment="1" applyProtection="1">
      <alignment horizontal="center" vertical="center" wrapText="1"/>
    </xf>
    <xf numFmtId="49" fontId="2" fillId="0" borderId="4" xfId="3" applyFont="1" applyBorder="1" applyAlignment="1">
      <alignment horizontal="left" vertical="center" wrapText="1" indent="2"/>
    </xf>
    <xf numFmtId="49" fontId="2" fillId="0" borderId="4" xfId="3" applyFont="1" applyBorder="1" applyAlignment="1">
      <alignment horizontal="left" vertical="center" wrapText="1" indent="3"/>
    </xf>
    <xf numFmtId="0" fontId="9" fillId="6" borderId="7" xfId="0" applyFont="1" applyFill="1" applyBorder="1" applyAlignment="1" applyProtection="1">
      <alignment horizontal="center" vertical="top"/>
    </xf>
    <xf numFmtId="49" fontId="2" fillId="0" borderId="4" xfId="3" applyFont="1" applyFill="1" applyBorder="1" applyAlignment="1" applyProtection="1">
      <alignment horizontal="left" vertical="center" wrapText="1" indent="1"/>
    </xf>
    <xf numFmtId="164" fontId="2" fillId="0" borderId="4" xfId="3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Border="1" applyAlignment="1" applyProtection="1">
      <alignment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7" applyNumberFormat="1" applyFont="1" applyFill="1" applyBorder="1" applyAlignment="1" applyProtection="1">
      <alignment horizontal="right" vertical="center"/>
    </xf>
    <xf numFmtId="49" fontId="2" fillId="0" borderId="4" xfId="3" applyFont="1" applyBorder="1" applyAlignment="1">
      <alignment horizontal="left" vertical="center" wrapText="1" indent="4"/>
    </xf>
    <xf numFmtId="49" fontId="2" fillId="2" borderId="7" xfId="3" applyFont="1" applyFill="1" applyBorder="1" applyAlignment="1">
      <alignment horizontal="center" vertical="center"/>
    </xf>
    <xf numFmtId="49" fontId="2" fillId="2" borderId="9" xfId="3" applyFont="1" applyFill="1" applyBorder="1" applyAlignment="1">
      <alignment horizontal="center" vertical="center"/>
    </xf>
    <xf numFmtId="49" fontId="2" fillId="2" borderId="10" xfId="3" applyFont="1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4" xfId="4" applyFont="1" applyBorder="1" applyAlignment="1" applyProtection="1">
      <alignment horizontal="center" vertical="center" wrapText="1"/>
    </xf>
    <xf numFmtId="0" fontId="2" fillId="0" borderId="7" xfId="4" applyFont="1" applyBorder="1" applyAlignment="1" applyProtection="1">
      <alignment horizontal="center" vertical="center" wrapText="1"/>
    </xf>
    <xf numFmtId="0" fontId="2" fillId="0" borderId="3" xfId="4" applyFont="1" applyBorder="1" applyAlignment="1" applyProtection="1">
      <alignment horizontal="center" vertical="center" wrapText="1"/>
    </xf>
  </cellXfs>
  <cellStyles count="8">
    <cellStyle name="Обычный" xfId="0" builtinId="0"/>
    <cellStyle name="Обычный 10" xfId="3"/>
    <cellStyle name="Обычный_MINENERGO.340.PRIL79(v0.1)" xfId="5"/>
    <cellStyle name="Обычный_ЖКУ_проект3" xfId="6"/>
    <cellStyle name="Обычный_Полезный отпуск электроэнергии и мощности, реализуемой по регулируемым ценам" xfId="1"/>
    <cellStyle name="Обычный_Продажа" xfId="7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5;&#1077;&#1088;&#1075;&#1086;&#1089;&#1085;&#1072;&#1073;&#1078;&#1072;&#1102;&#1097;&#1072;&#1103;%20&#1089;&#1077;&#1090;&#1077;&#1074;&#1072;&#1103;%20&#1082;&#1086;&#1084;&#1087;&#1072;&#1085;&#1080;&#1103;%20&#1054;&#1054;&#1054;/&#1045;&#1048;&#1040;&#1057;,%20&#1089;&#1072;&#1081;&#1090;/46&#1045;&#1056;%20-%20&#1045;&#1048;&#1040;&#1057;%20-%20&#1077;&#1078;&#1077;&#1084;&#1077;&#1089;%20&#1076;&#1086;%2020/2021/46EP.STX(v1.0)%20&#1079;&#1072;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ООО "Энергоснабжающая сетевая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tabSelected="1" view="pageBreakPreview" zoomScaleNormal="100" zoomScaleSheetLayoutView="100" workbookViewId="0">
      <selection activeCell="K44" sqref="K44"/>
    </sheetView>
  </sheetViews>
  <sheetFormatPr defaultRowHeight="15.75" x14ac:dyDescent="0.25"/>
  <cols>
    <col min="1" max="1" width="0.875" customWidth="1"/>
    <col min="2" max="3" width="9" hidden="1" customWidth="1"/>
    <col min="4" max="4" width="5.5" hidden="1" customWidth="1"/>
    <col min="5" max="5" width="41.375" customWidth="1"/>
  </cols>
  <sheetData>
    <row r="1" spans="1:17" s="2" customFormat="1" ht="11.25" x14ac:dyDescent="0.25">
      <c r="A1" s="1"/>
      <c r="D1" s="57" t="s">
        <v>0</v>
      </c>
      <c r="E1" s="5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1.25" x14ac:dyDescent="0.25">
      <c r="A2" s="1"/>
      <c r="D2" s="4" t="str">
        <f>IF(org="","Не определено",org)</f>
        <v>ООО "Энергоснабжающая сетевая компания"</v>
      </c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11.25" x14ac:dyDescent="0.25">
      <c r="D3" s="5"/>
      <c r="E3" s="5"/>
      <c r="F3" s="6"/>
      <c r="G3" s="6"/>
      <c r="H3" s="6"/>
      <c r="I3" s="6"/>
      <c r="K3" s="7" t="s">
        <v>1</v>
      </c>
    </row>
    <row r="4" spans="1:17" s="2" customFormat="1" ht="11.25" x14ac:dyDescent="0.25">
      <c r="C4" s="6"/>
      <c r="D4" s="58" t="s">
        <v>2</v>
      </c>
      <c r="E4" s="60" t="s">
        <v>3</v>
      </c>
      <c r="F4" s="60" t="s">
        <v>4</v>
      </c>
      <c r="G4" s="60" t="s">
        <v>5</v>
      </c>
      <c r="H4" s="60" t="s">
        <v>6</v>
      </c>
      <c r="I4" s="60"/>
      <c r="J4" s="60"/>
      <c r="K4" s="62"/>
      <c r="L4" s="8"/>
    </row>
    <row r="5" spans="1:17" s="2" customFormat="1" ht="11.25" x14ac:dyDescent="0.25">
      <c r="C5" s="6"/>
      <c r="D5" s="59"/>
      <c r="E5" s="61"/>
      <c r="F5" s="61"/>
      <c r="G5" s="61"/>
      <c r="H5" s="9" t="s">
        <v>7</v>
      </c>
      <c r="I5" s="9" t="s">
        <v>8</v>
      </c>
      <c r="J5" s="9" t="s">
        <v>9</v>
      </c>
      <c r="K5" s="10" t="s">
        <v>10</v>
      </c>
      <c r="L5" s="8"/>
    </row>
    <row r="6" spans="1:17" s="2" customFormat="1" ht="11.25" x14ac:dyDescent="0.25">
      <c r="D6" s="11">
        <v>0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</row>
    <row r="7" spans="1:17" s="12" customFormat="1" ht="11.25" x14ac:dyDescent="0.25">
      <c r="C7" s="13"/>
      <c r="D7" s="54" t="s">
        <v>11</v>
      </c>
      <c r="E7" s="55"/>
      <c r="F7" s="55"/>
      <c r="G7" s="55"/>
      <c r="H7" s="55"/>
      <c r="I7" s="55"/>
      <c r="J7" s="55"/>
      <c r="K7" s="56"/>
      <c r="L7" s="14"/>
    </row>
    <row r="8" spans="1:17" s="12" customFormat="1" ht="12.75" x14ac:dyDescent="0.2">
      <c r="C8" s="13"/>
      <c r="D8" s="15" t="s">
        <v>12</v>
      </c>
      <c r="E8" s="16" t="s">
        <v>13</v>
      </c>
      <c r="F8" s="17">
        <v>10</v>
      </c>
      <c r="G8" s="18">
        <f>SUM(H8:K8)</f>
        <v>92791.966</v>
      </c>
      <c r="H8" s="18"/>
      <c r="I8" s="18"/>
      <c r="J8" s="18">
        <f>J9+J10+J13+J16</f>
        <v>92791.966</v>
      </c>
      <c r="K8" s="18"/>
      <c r="L8" s="14"/>
      <c r="M8" s="19"/>
      <c r="P8" s="20">
        <v>10</v>
      </c>
    </row>
    <row r="9" spans="1:17" s="12" customFormat="1" ht="12.75" hidden="1" x14ac:dyDescent="0.2">
      <c r="C9" s="13"/>
      <c r="D9" s="15" t="s">
        <v>14</v>
      </c>
      <c r="E9" s="21" t="s">
        <v>15</v>
      </c>
      <c r="F9" s="17">
        <v>20</v>
      </c>
      <c r="G9" s="18">
        <f t="shared" ref="G9:G119" si="0">SUM(H9:K9)</f>
        <v>0</v>
      </c>
      <c r="H9" s="22"/>
      <c r="I9" s="22"/>
      <c r="J9" s="22"/>
      <c r="K9" s="22"/>
      <c r="L9" s="14"/>
      <c r="M9" s="19"/>
      <c r="P9" s="20">
        <v>20</v>
      </c>
    </row>
    <row r="10" spans="1:17" s="12" customFormat="1" ht="12.75" hidden="1" x14ac:dyDescent="0.2">
      <c r="C10" s="13"/>
      <c r="D10" s="15" t="s">
        <v>16</v>
      </c>
      <c r="E10" s="21" t="s">
        <v>17</v>
      </c>
      <c r="F10" s="17">
        <v>30</v>
      </c>
      <c r="G10" s="18">
        <f t="shared" si="0"/>
        <v>0</v>
      </c>
      <c r="H10" s="18"/>
      <c r="I10" s="18"/>
      <c r="J10" s="18">
        <f>SUM(J11:J12)</f>
        <v>0</v>
      </c>
      <c r="K10" s="18"/>
      <c r="L10" s="14"/>
      <c r="M10" s="19"/>
      <c r="P10" s="20">
        <v>30</v>
      </c>
    </row>
    <row r="11" spans="1:17" s="12" customFormat="1" ht="12.75" hidden="1" x14ac:dyDescent="0.2">
      <c r="C11" s="13"/>
      <c r="D11" s="23" t="s">
        <v>18</v>
      </c>
      <c r="E11" s="24"/>
      <c r="F11" s="25" t="s">
        <v>19</v>
      </c>
      <c r="G11" s="26"/>
      <c r="H11" s="26"/>
      <c r="I11" s="26"/>
      <c r="J11" s="26"/>
      <c r="K11" s="26"/>
      <c r="L11" s="14"/>
      <c r="M11" s="19"/>
      <c r="P11" s="20"/>
    </row>
    <row r="12" spans="1:17" s="12" customFormat="1" ht="12.75" hidden="1" x14ac:dyDescent="0.2">
      <c r="C12" s="13"/>
      <c r="D12" s="27"/>
      <c r="E12" s="28" t="s">
        <v>20</v>
      </c>
      <c r="F12" s="29"/>
      <c r="G12" s="29"/>
      <c r="H12" s="29"/>
      <c r="I12" s="29"/>
      <c r="J12" s="29"/>
      <c r="K12" s="30"/>
      <c r="L12" s="14"/>
      <c r="M12" s="19"/>
      <c r="P12" s="31"/>
    </row>
    <row r="13" spans="1:17" s="12" customFormat="1" ht="12.75" hidden="1" x14ac:dyDescent="0.2">
      <c r="C13" s="13"/>
      <c r="D13" s="15" t="s">
        <v>21</v>
      </c>
      <c r="E13" s="21" t="s">
        <v>22</v>
      </c>
      <c r="F13" s="17" t="s">
        <v>23</v>
      </c>
      <c r="G13" s="18">
        <f t="shared" si="0"/>
        <v>0</v>
      </c>
      <c r="H13" s="18"/>
      <c r="I13" s="18"/>
      <c r="J13" s="18">
        <f>SUM(J14:J15)</f>
        <v>0</v>
      </c>
      <c r="K13" s="18"/>
      <c r="L13" s="14"/>
      <c r="M13" s="19"/>
      <c r="P13" s="31"/>
    </row>
    <row r="14" spans="1:17" s="12" customFormat="1" ht="12.75" hidden="1" x14ac:dyDescent="0.2">
      <c r="C14" s="13"/>
      <c r="D14" s="23" t="s">
        <v>24</v>
      </c>
      <c r="E14" s="24"/>
      <c r="F14" s="25" t="s">
        <v>23</v>
      </c>
      <c r="G14" s="26"/>
      <c r="H14" s="26"/>
      <c r="I14" s="26"/>
      <c r="J14" s="26"/>
      <c r="K14" s="26"/>
      <c r="L14" s="14"/>
      <c r="M14" s="19"/>
      <c r="P14" s="20"/>
    </row>
    <row r="15" spans="1:17" s="12" customFormat="1" ht="12.75" hidden="1" x14ac:dyDescent="0.2">
      <c r="C15" s="13"/>
      <c r="D15" s="27"/>
      <c r="E15" s="28" t="s">
        <v>20</v>
      </c>
      <c r="F15" s="29"/>
      <c r="G15" s="29"/>
      <c r="H15" s="29"/>
      <c r="I15" s="29"/>
      <c r="J15" s="29"/>
      <c r="K15" s="30"/>
      <c r="L15" s="14"/>
      <c r="M15" s="19"/>
      <c r="P15" s="31"/>
    </row>
    <row r="16" spans="1:17" s="12" customFormat="1" ht="12.75" x14ac:dyDescent="0.2">
      <c r="C16" s="13"/>
      <c r="D16" s="15" t="s">
        <v>25</v>
      </c>
      <c r="E16" s="21" t="s">
        <v>26</v>
      </c>
      <c r="F16" s="17" t="s">
        <v>27</v>
      </c>
      <c r="G16" s="18">
        <f t="shared" si="0"/>
        <v>92791.966</v>
      </c>
      <c r="H16" s="18"/>
      <c r="I16" s="18"/>
      <c r="J16" s="18">
        <f>SUM(J17:J19)</f>
        <v>92791.966</v>
      </c>
      <c r="K16" s="18"/>
      <c r="L16" s="14"/>
      <c r="M16" s="19"/>
      <c r="P16" s="20">
        <v>40</v>
      </c>
    </row>
    <row r="17" spans="3:16" s="12" customFormat="1" ht="12.75" x14ac:dyDescent="0.2">
      <c r="C17" s="13"/>
      <c r="D17" s="23" t="s">
        <v>28</v>
      </c>
      <c r="E17" s="24"/>
      <c r="F17" s="25" t="s">
        <v>27</v>
      </c>
      <c r="G17" s="26"/>
      <c r="H17" s="26"/>
      <c r="I17" s="26"/>
      <c r="J17" s="26"/>
      <c r="K17" s="26"/>
      <c r="L17" s="14"/>
      <c r="M17" s="19"/>
      <c r="P17" s="20"/>
    </row>
    <row r="18" spans="3:16" s="12" customFormat="1" ht="47.25" x14ac:dyDescent="0.25">
      <c r="C18" s="32" t="s">
        <v>29</v>
      </c>
      <c r="D18" s="33" t="s">
        <v>30</v>
      </c>
      <c r="E18" s="34" t="s">
        <v>31</v>
      </c>
      <c r="F18" s="35">
        <v>431</v>
      </c>
      <c r="G18" s="36">
        <f>SUM(H18:K18)</f>
        <v>92791.966</v>
      </c>
      <c r="H18" s="37"/>
      <c r="I18" s="37"/>
      <c r="J18" s="37">
        <v>92791.966</v>
      </c>
      <c r="K18" s="38"/>
      <c r="L18" s="14"/>
      <c r="M18" s="39" t="s">
        <v>32</v>
      </c>
      <c r="N18" s="40" t="s">
        <v>33</v>
      </c>
      <c r="O18" s="40" t="s">
        <v>34</v>
      </c>
    </row>
    <row r="19" spans="3:16" s="12" customFormat="1" ht="12.75" x14ac:dyDescent="0.2">
      <c r="C19" s="13"/>
      <c r="D19" s="27"/>
      <c r="E19" s="28" t="s">
        <v>20</v>
      </c>
      <c r="F19" s="29"/>
      <c r="G19" s="29"/>
      <c r="H19" s="29"/>
      <c r="I19" s="29"/>
      <c r="J19" s="29"/>
      <c r="K19" s="30"/>
      <c r="L19" s="14"/>
      <c r="M19" s="19"/>
      <c r="P19" s="20"/>
    </row>
    <row r="20" spans="3:16" s="12" customFormat="1" ht="22.5" x14ac:dyDescent="0.2">
      <c r="C20" s="13"/>
      <c r="D20" s="15" t="s">
        <v>35</v>
      </c>
      <c r="E20" s="16" t="s">
        <v>36</v>
      </c>
      <c r="F20" s="17" t="s">
        <v>37</v>
      </c>
      <c r="G20" s="18">
        <f t="shared" si="0"/>
        <v>63624.205999999998</v>
      </c>
      <c r="H20" s="18"/>
      <c r="I20" s="18"/>
      <c r="J20" s="18"/>
      <c r="K20" s="18">
        <f>K21+K22+K23</f>
        <v>63624.205999999998</v>
      </c>
      <c r="L20" s="14"/>
      <c r="M20" s="19"/>
      <c r="P20" s="20">
        <v>50</v>
      </c>
    </row>
    <row r="21" spans="3:16" s="12" customFormat="1" ht="12.75" hidden="1" x14ac:dyDescent="0.2">
      <c r="C21" s="13"/>
      <c r="D21" s="15" t="s">
        <v>38</v>
      </c>
      <c r="E21" s="21" t="s">
        <v>7</v>
      </c>
      <c r="F21" s="17" t="s">
        <v>39</v>
      </c>
      <c r="G21" s="18">
        <f t="shared" si="0"/>
        <v>0</v>
      </c>
      <c r="H21" s="41"/>
      <c r="I21" s="22"/>
      <c r="J21" s="22"/>
      <c r="K21" s="22"/>
      <c r="L21" s="14"/>
      <c r="M21" s="19"/>
      <c r="P21" s="20">
        <v>60</v>
      </c>
    </row>
    <row r="22" spans="3:16" s="12" customFormat="1" ht="12.75" hidden="1" x14ac:dyDescent="0.2">
      <c r="C22" s="13"/>
      <c r="D22" s="15" t="s">
        <v>40</v>
      </c>
      <c r="E22" s="21" t="s">
        <v>8</v>
      </c>
      <c r="F22" s="17" t="s">
        <v>41</v>
      </c>
      <c r="G22" s="18">
        <f t="shared" si="0"/>
        <v>0</v>
      </c>
      <c r="H22" s="22"/>
      <c r="I22" s="41"/>
      <c r="J22" s="22"/>
      <c r="K22" s="22"/>
      <c r="L22" s="14"/>
      <c r="M22" s="19"/>
      <c r="P22" s="20">
        <v>70</v>
      </c>
    </row>
    <row r="23" spans="3:16" s="12" customFormat="1" ht="12.75" x14ac:dyDescent="0.2">
      <c r="C23" s="13"/>
      <c r="D23" s="15" t="s">
        <v>42</v>
      </c>
      <c r="E23" s="21" t="s">
        <v>9</v>
      </c>
      <c r="F23" s="17" t="s">
        <v>43</v>
      </c>
      <c r="G23" s="18">
        <f t="shared" si="0"/>
        <v>63624.205999999998</v>
      </c>
      <c r="H23" s="22"/>
      <c r="I23" s="22"/>
      <c r="J23" s="41"/>
      <c r="K23" s="22">
        <f>J16-J27-J41</f>
        <v>63624.205999999998</v>
      </c>
      <c r="L23" s="14"/>
      <c r="M23" s="19"/>
      <c r="P23" s="20">
        <v>80</v>
      </c>
    </row>
    <row r="24" spans="3:16" s="12" customFormat="1" ht="12.75" hidden="1" x14ac:dyDescent="0.2">
      <c r="C24" s="13"/>
      <c r="D24" s="15" t="s">
        <v>44</v>
      </c>
      <c r="E24" s="21" t="s">
        <v>45</v>
      </c>
      <c r="F24" s="17" t="s">
        <v>46</v>
      </c>
      <c r="G24" s="18">
        <f t="shared" si="0"/>
        <v>0</v>
      </c>
      <c r="H24" s="22"/>
      <c r="I24" s="22"/>
      <c r="J24" s="22"/>
      <c r="K24" s="41"/>
      <c r="L24" s="14"/>
      <c r="M24" s="19"/>
      <c r="P24" s="20">
        <v>90</v>
      </c>
    </row>
    <row r="25" spans="3:16" s="12" customFormat="1" ht="22.5" hidden="1" x14ac:dyDescent="0.2">
      <c r="C25" s="13"/>
      <c r="D25" s="15" t="s">
        <v>47</v>
      </c>
      <c r="E25" s="42" t="s">
        <v>48</v>
      </c>
      <c r="F25" s="17" t="s">
        <v>49</v>
      </c>
      <c r="G25" s="18">
        <f t="shared" si="0"/>
        <v>0</v>
      </c>
      <c r="H25" s="22"/>
      <c r="I25" s="22"/>
      <c r="J25" s="22"/>
      <c r="K25" s="22"/>
      <c r="L25" s="14"/>
      <c r="M25" s="19"/>
      <c r="P25" s="20"/>
    </row>
    <row r="26" spans="3:16" s="12" customFormat="1" ht="12.75" x14ac:dyDescent="0.2">
      <c r="C26" s="13"/>
      <c r="D26" s="54" t="s">
        <v>258</v>
      </c>
      <c r="E26" s="55"/>
      <c r="F26" s="55"/>
      <c r="G26" s="55"/>
      <c r="H26" s="55"/>
      <c r="I26" s="55"/>
      <c r="J26" s="55"/>
      <c r="K26" s="56"/>
      <c r="L26" s="14"/>
      <c r="M26" s="19"/>
      <c r="P26" s="31"/>
    </row>
    <row r="27" spans="3:16" s="12" customFormat="1" ht="12.75" x14ac:dyDescent="0.2">
      <c r="C27" s="13"/>
      <c r="D27" s="15" t="s">
        <v>50</v>
      </c>
      <c r="E27" s="16" t="s">
        <v>51</v>
      </c>
      <c r="F27" s="43" t="s">
        <v>52</v>
      </c>
      <c r="G27" s="18">
        <f t="shared" si="0"/>
        <v>84552.328999999998</v>
      </c>
      <c r="H27" s="18"/>
      <c r="I27" s="18"/>
      <c r="J27" s="18">
        <f>J28+J30+J33+J37</f>
        <v>26577.754000000001</v>
      </c>
      <c r="K27" s="18">
        <f>K28+K30+K33+K37</f>
        <v>57974.575000000004</v>
      </c>
      <c r="L27" s="14"/>
      <c r="M27" s="19"/>
      <c r="P27" s="20">
        <v>100</v>
      </c>
    </row>
    <row r="28" spans="3:16" s="12" customFormat="1" ht="33.75" x14ac:dyDescent="0.2">
      <c r="C28" s="13"/>
      <c r="D28" s="15" t="s">
        <v>53</v>
      </c>
      <c r="E28" s="21" t="s">
        <v>54</v>
      </c>
      <c r="F28" s="17" t="s">
        <v>55</v>
      </c>
      <c r="G28" s="18">
        <f t="shared" si="0"/>
        <v>1308.2570000000001</v>
      </c>
      <c r="H28" s="22"/>
      <c r="I28" s="22"/>
      <c r="J28" s="22"/>
      <c r="K28" s="22">
        <v>1308.2570000000001</v>
      </c>
      <c r="L28" s="14"/>
      <c r="M28" s="19"/>
      <c r="P28" s="20"/>
    </row>
    <row r="29" spans="3:16" s="12" customFormat="1" ht="12.75" x14ac:dyDescent="0.2">
      <c r="C29" s="13"/>
      <c r="D29" s="15" t="s">
        <v>56</v>
      </c>
      <c r="E29" s="44" t="s">
        <v>259</v>
      </c>
      <c r="F29" s="17" t="s">
        <v>58</v>
      </c>
      <c r="G29" s="18">
        <f t="shared" si="0"/>
        <v>0</v>
      </c>
      <c r="H29" s="22"/>
      <c r="I29" s="22"/>
      <c r="J29" s="22"/>
      <c r="K29" s="22"/>
      <c r="L29" s="14"/>
      <c r="M29" s="19"/>
      <c r="P29" s="20"/>
    </row>
    <row r="30" spans="3:16" s="12" customFormat="1" ht="12.75" x14ac:dyDescent="0.2">
      <c r="C30" s="13"/>
      <c r="D30" s="15" t="s">
        <v>59</v>
      </c>
      <c r="E30" s="21" t="s">
        <v>60</v>
      </c>
      <c r="F30" s="17" t="s">
        <v>61</v>
      </c>
      <c r="G30" s="18">
        <f t="shared" si="0"/>
        <v>43361.290999999997</v>
      </c>
      <c r="H30" s="22"/>
      <c r="I30" s="22"/>
      <c r="J30" s="22">
        <v>15235.085999999999</v>
      </c>
      <c r="K30" s="22">
        <v>28126.205000000002</v>
      </c>
      <c r="L30" s="14"/>
      <c r="M30" s="19"/>
      <c r="P30" s="20"/>
    </row>
    <row r="31" spans="3:16" s="12" customFormat="1" ht="12.75" hidden="1" x14ac:dyDescent="0.2">
      <c r="C31" s="13"/>
      <c r="D31" s="15" t="s">
        <v>62</v>
      </c>
      <c r="E31" s="44" t="s">
        <v>63</v>
      </c>
      <c r="F31" s="17" t="s">
        <v>64</v>
      </c>
      <c r="G31" s="18">
        <f t="shared" si="0"/>
        <v>0</v>
      </c>
      <c r="H31" s="22"/>
      <c r="I31" s="22"/>
      <c r="J31" s="22"/>
      <c r="K31" s="22"/>
      <c r="L31" s="14"/>
      <c r="M31" s="19"/>
      <c r="P31" s="20"/>
    </row>
    <row r="32" spans="3:16" s="12" customFormat="1" ht="22.5" hidden="1" x14ac:dyDescent="0.2">
      <c r="C32" s="13"/>
      <c r="D32" s="15" t="s">
        <v>65</v>
      </c>
      <c r="E32" s="45" t="s">
        <v>57</v>
      </c>
      <c r="F32" s="17" t="s">
        <v>66</v>
      </c>
      <c r="G32" s="18">
        <f t="shared" si="0"/>
        <v>0</v>
      </c>
      <c r="H32" s="22"/>
      <c r="I32" s="22"/>
      <c r="J32" s="22"/>
      <c r="K32" s="22"/>
      <c r="L32" s="14"/>
      <c r="M32" s="19"/>
      <c r="P32" s="20"/>
    </row>
    <row r="33" spans="3:16" s="12" customFormat="1" ht="12.75" x14ac:dyDescent="0.2">
      <c r="C33" s="13"/>
      <c r="D33" s="15" t="s">
        <v>67</v>
      </c>
      <c r="E33" s="21" t="s">
        <v>68</v>
      </c>
      <c r="F33" s="17" t="s">
        <v>69</v>
      </c>
      <c r="G33" s="18">
        <f t="shared" si="0"/>
        <v>4850.951</v>
      </c>
      <c r="H33" s="18"/>
      <c r="I33" s="18"/>
      <c r="J33" s="18">
        <f>SUM(J34:J36)</f>
        <v>4850.951</v>
      </c>
      <c r="K33" s="18"/>
      <c r="L33" s="14"/>
      <c r="M33" s="19"/>
      <c r="P33" s="20"/>
    </row>
    <row r="34" spans="3:16" s="12" customFormat="1" ht="12.75" x14ac:dyDescent="0.2">
      <c r="C34" s="13"/>
      <c r="D34" s="23" t="s">
        <v>70</v>
      </c>
      <c r="E34" s="24"/>
      <c r="F34" s="25" t="s">
        <v>69</v>
      </c>
      <c r="G34" s="26"/>
      <c r="H34" s="26"/>
      <c r="I34" s="26"/>
      <c r="J34" s="26"/>
      <c r="K34" s="26"/>
      <c r="L34" s="14"/>
      <c r="M34" s="19"/>
      <c r="P34" s="20"/>
    </row>
    <row r="35" spans="3:16" s="12" customFormat="1" ht="47.25" x14ac:dyDescent="0.25">
      <c r="C35" s="32" t="s">
        <v>29</v>
      </c>
      <c r="D35" s="33" t="s">
        <v>71</v>
      </c>
      <c r="E35" s="34" t="s">
        <v>31</v>
      </c>
      <c r="F35" s="35">
        <v>751</v>
      </c>
      <c r="G35" s="36">
        <f>SUM(H35:K35)</f>
        <v>4850.951</v>
      </c>
      <c r="H35" s="37"/>
      <c r="I35" s="37"/>
      <c r="J35" s="37">
        <v>4850.951</v>
      </c>
      <c r="K35" s="38"/>
      <c r="L35" s="14"/>
      <c r="M35" s="39" t="s">
        <v>32</v>
      </c>
      <c r="N35" s="40" t="s">
        <v>33</v>
      </c>
      <c r="O35" s="40" t="s">
        <v>34</v>
      </c>
    </row>
    <row r="36" spans="3:16" s="12" customFormat="1" ht="12.75" x14ac:dyDescent="0.2">
      <c r="C36" s="13"/>
      <c r="D36" s="46"/>
      <c r="E36" s="28" t="s">
        <v>20</v>
      </c>
      <c r="F36" s="29"/>
      <c r="G36" s="29"/>
      <c r="H36" s="29"/>
      <c r="I36" s="29"/>
      <c r="J36" s="29"/>
      <c r="K36" s="30"/>
      <c r="L36" s="14"/>
      <c r="M36" s="19"/>
      <c r="P36" s="20"/>
    </row>
    <row r="37" spans="3:16" s="12" customFormat="1" ht="12.75" x14ac:dyDescent="0.2">
      <c r="C37" s="13"/>
      <c r="D37" s="15" t="s">
        <v>72</v>
      </c>
      <c r="E37" s="47" t="s">
        <v>73</v>
      </c>
      <c r="F37" s="17" t="s">
        <v>74</v>
      </c>
      <c r="G37" s="18">
        <f t="shared" si="0"/>
        <v>35031.83</v>
      </c>
      <c r="H37" s="22"/>
      <c r="I37" s="22"/>
      <c r="J37" s="22">
        <v>6491.7169999999996</v>
      </c>
      <c r="K37" s="22">
        <v>28540.113000000001</v>
      </c>
      <c r="L37" s="14"/>
      <c r="M37" s="19"/>
      <c r="P37" s="20">
        <v>120</v>
      </c>
    </row>
    <row r="38" spans="3:16" s="12" customFormat="1" ht="12.75" x14ac:dyDescent="0.2">
      <c r="C38" s="13"/>
      <c r="D38" s="15" t="s">
        <v>75</v>
      </c>
      <c r="E38" s="16" t="s">
        <v>76</v>
      </c>
      <c r="F38" s="17" t="s">
        <v>77</v>
      </c>
      <c r="G38" s="18">
        <f t="shared" si="0"/>
        <v>63624.205999999998</v>
      </c>
      <c r="H38" s="22"/>
      <c r="I38" s="22"/>
      <c r="J38" s="22">
        <f>K23</f>
        <v>63624.205999999998</v>
      </c>
      <c r="K38" s="22"/>
      <c r="L38" s="14"/>
      <c r="M38" s="19"/>
      <c r="P38" s="20">
        <v>150</v>
      </c>
    </row>
    <row r="39" spans="3:16" s="12" customFormat="1" ht="12.75" hidden="1" x14ac:dyDescent="0.2">
      <c r="C39" s="13"/>
      <c r="D39" s="15" t="s">
        <v>78</v>
      </c>
      <c r="E39" s="16" t="s">
        <v>79</v>
      </c>
      <c r="F39" s="17" t="s">
        <v>80</v>
      </c>
      <c r="G39" s="18">
        <f t="shared" si="0"/>
        <v>0</v>
      </c>
      <c r="H39" s="22"/>
      <c r="I39" s="22"/>
      <c r="J39" s="22"/>
      <c r="K39" s="22"/>
      <c r="L39" s="14"/>
      <c r="M39" s="19"/>
      <c r="P39" s="20">
        <v>160</v>
      </c>
    </row>
    <row r="40" spans="3:16" s="12" customFormat="1" ht="22.5" hidden="1" x14ac:dyDescent="0.2">
      <c r="C40" s="13"/>
      <c r="D40" s="15" t="s">
        <v>81</v>
      </c>
      <c r="E40" s="16" t="s">
        <v>82</v>
      </c>
      <c r="F40" s="17" t="s">
        <v>83</v>
      </c>
      <c r="G40" s="18">
        <f t="shared" si="0"/>
        <v>0</v>
      </c>
      <c r="H40" s="22"/>
      <c r="I40" s="22"/>
      <c r="J40" s="22"/>
      <c r="K40" s="22"/>
      <c r="L40" s="14"/>
      <c r="M40" s="19"/>
      <c r="P40" s="20">
        <v>180</v>
      </c>
    </row>
    <row r="41" spans="3:16" s="12" customFormat="1" ht="22.5" x14ac:dyDescent="0.2">
      <c r="C41" s="13"/>
      <c r="D41" s="15" t="s">
        <v>84</v>
      </c>
      <c r="E41" s="16" t="s">
        <v>85</v>
      </c>
      <c r="F41" s="17" t="s">
        <v>86</v>
      </c>
      <c r="G41" s="18">
        <f t="shared" si="0"/>
        <v>8239.6370000000006</v>
      </c>
      <c r="H41" s="22"/>
      <c r="I41" s="22"/>
      <c r="J41" s="22">
        <v>2590.0059999999999</v>
      </c>
      <c r="K41" s="22">
        <v>5649.6310000000003</v>
      </c>
      <c r="L41" s="14"/>
      <c r="M41" s="19"/>
      <c r="P41" s="20">
        <v>190</v>
      </c>
    </row>
    <row r="42" spans="3:16" s="12" customFormat="1" ht="22.5" hidden="1" x14ac:dyDescent="0.2">
      <c r="C42" s="13"/>
      <c r="D42" s="15" t="s">
        <v>87</v>
      </c>
      <c r="E42" s="21" t="s">
        <v>88</v>
      </c>
      <c r="F42" s="17" t="s">
        <v>89</v>
      </c>
      <c r="G42" s="18">
        <f t="shared" si="0"/>
        <v>0</v>
      </c>
      <c r="H42" s="22"/>
      <c r="I42" s="22"/>
      <c r="J42" s="22"/>
      <c r="K42" s="22"/>
      <c r="L42" s="14"/>
      <c r="M42" s="19"/>
      <c r="P42" s="20">
        <v>200</v>
      </c>
    </row>
    <row r="43" spans="3:16" s="12" customFormat="1" ht="22.5" x14ac:dyDescent="0.2">
      <c r="C43" s="13"/>
      <c r="D43" s="15" t="s">
        <v>90</v>
      </c>
      <c r="E43" s="16" t="s">
        <v>91</v>
      </c>
      <c r="F43" s="17" t="s">
        <v>92</v>
      </c>
      <c r="G43" s="18">
        <f t="shared" si="0"/>
        <v>4531</v>
      </c>
      <c r="H43" s="22"/>
      <c r="I43" s="22"/>
      <c r="J43" s="22">
        <v>1424.252</v>
      </c>
      <c r="K43" s="22">
        <v>3106.748</v>
      </c>
      <c r="L43" s="14"/>
      <c r="M43" s="19"/>
      <c r="P43" s="31"/>
    </row>
    <row r="44" spans="3:16" s="12" customFormat="1" ht="45" x14ac:dyDescent="0.2">
      <c r="C44" s="13"/>
      <c r="D44" s="15" t="s">
        <v>93</v>
      </c>
      <c r="E44" s="42" t="s">
        <v>94</v>
      </c>
      <c r="F44" s="17" t="s">
        <v>95</v>
      </c>
      <c r="G44" s="18">
        <f t="shared" si="0"/>
        <v>3708.6370000000002</v>
      </c>
      <c r="H44" s="18"/>
      <c r="I44" s="18"/>
      <c r="J44" s="18">
        <f>J41-J43</f>
        <v>1165.7539999999999</v>
      </c>
      <c r="K44" s="18">
        <f>K41-K43</f>
        <v>2542.8830000000003</v>
      </c>
      <c r="L44" s="14"/>
      <c r="M44" s="19"/>
      <c r="P44" s="31"/>
    </row>
    <row r="45" spans="3:16" s="12" customFormat="1" ht="12.75" x14ac:dyDescent="0.2">
      <c r="C45" s="13"/>
      <c r="D45" s="15" t="s">
        <v>96</v>
      </c>
      <c r="E45" s="16" t="s">
        <v>97</v>
      </c>
      <c r="F45" s="17" t="s">
        <v>98</v>
      </c>
      <c r="G45" s="18">
        <f t="shared" si="0"/>
        <v>0</v>
      </c>
      <c r="H45" s="18"/>
      <c r="I45" s="18"/>
      <c r="J45" s="18">
        <f>(J8+J20+J25)-(J27+J38+J39+J40+J41)</f>
        <v>0</v>
      </c>
      <c r="K45" s="18">
        <f>(K8+K20+K25)-(K27+K38+K39+K40+K41)</f>
        <v>0</v>
      </c>
      <c r="L45" s="14"/>
      <c r="M45" s="19"/>
      <c r="P45" s="20">
        <v>210</v>
      </c>
    </row>
    <row r="46" spans="3:16" s="12" customFormat="1" ht="12.75" hidden="1" x14ac:dyDescent="0.2">
      <c r="C46" s="13"/>
      <c r="D46" s="54" t="s">
        <v>99</v>
      </c>
      <c r="E46" s="55"/>
      <c r="F46" s="55"/>
      <c r="G46" s="55"/>
      <c r="H46" s="55"/>
      <c r="I46" s="55"/>
      <c r="J46" s="55"/>
      <c r="K46" s="56"/>
      <c r="L46" s="14"/>
      <c r="M46" s="19"/>
      <c r="P46" s="31"/>
    </row>
    <row r="47" spans="3:16" s="12" customFormat="1" ht="12.75" hidden="1" x14ac:dyDescent="0.2">
      <c r="C47" s="13"/>
      <c r="D47" s="15" t="s">
        <v>100</v>
      </c>
      <c r="E47" s="16" t="s">
        <v>13</v>
      </c>
      <c r="F47" s="17" t="s">
        <v>101</v>
      </c>
      <c r="G47" s="18">
        <f t="shared" si="0"/>
        <v>14.870507371794872</v>
      </c>
      <c r="H47" s="18">
        <f>H48+H49+H52+H55</f>
        <v>0</v>
      </c>
      <c r="I47" s="18">
        <f>I48+I49+I52+I55</f>
        <v>0</v>
      </c>
      <c r="J47" s="18">
        <f>J48+J49+J52+J55</f>
        <v>14.870507371794872</v>
      </c>
      <c r="K47" s="18">
        <f>K48+K49+K52+K55</f>
        <v>0</v>
      </c>
      <c r="L47" s="14"/>
      <c r="M47" s="19"/>
      <c r="P47" s="20">
        <v>300</v>
      </c>
    </row>
    <row r="48" spans="3:16" s="12" customFormat="1" ht="12.75" hidden="1" x14ac:dyDescent="0.2">
      <c r="C48" s="13"/>
      <c r="D48" s="15" t="s">
        <v>102</v>
      </c>
      <c r="E48" s="21" t="s">
        <v>15</v>
      </c>
      <c r="F48" s="17" t="s">
        <v>103</v>
      </c>
      <c r="G48" s="18">
        <f t="shared" si="0"/>
        <v>0</v>
      </c>
      <c r="H48" s="22"/>
      <c r="I48" s="22"/>
      <c r="J48" s="22"/>
      <c r="K48" s="22"/>
      <c r="L48" s="14"/>
      <c r="M48" s="19"/>
      <c r="P48" s="20">
        <v>310</v>
      </c>
    </row>
    <row r="49" spans="3:16" s="12" customFormat="1" ht="12.75" hidden="1" x14ac:dyDescent="0.2">
      <c r="C49" s="13"/>
      <c r="D49" s="15" t="s">
        <v>104</v>
      </c>
      <c r="E49" s="21" t="s">
        <v>17</v>
      </c>
      <c r="F49" s="17" t="s">
        <v>105</v>
      </c>
      <c r="G49" s="18">
        <f t="shared" si="0"/>
        <v>0</v>
      </c>
      <c r="H49" s="18">
        <f>SUM(H50:H51)</f>
        <v>0</v>
      </c>
      <c r="I49" s="18">
        <f>SUM(I50:I51)</f>
        <v>0</v>
      </c>
      <c r="J49" s="18">
        <f>SUM(J50:J51)</f>
        <v>0</v>
      </c>
      <c r="K49" s="18">
        <f>SUM(K50:K51)</f>
        <v>0</v>
      </c>
      <c r="L49" s="14"/>
      <c r="M49" s="19"/>
      <c r="P49" s="20">
        <v>320</v>
      </c>
    </row>
    <row r="50" spans="3:16" s="12" customFormat="1" ht="12.75" hidden="1" x14ac:dyDescent="0.2">
      <c r="C50" s="13"/>
      <c r="D50" s="23" t="s">
        <v>106</v>
      </c>
      <c r="E50" s="24"/>
      <c r="F50" s="25" t="s">
        <v>105</v>
      </c>
      <c r="G50" s="26"/>
      <c r="H50" s="26"/>
      <c r="I50" s="26"/>
      <c r="J50" s="26"/>
      <c r="K50" s="26"/>
      <c r="L50" s="14"/>
      <c r="M50" s="19"/>
      <c r="P50" s="20"/>
    </row>
    <row r="51" spans="3:16" s="12" customFormat="1" ht="12.75" hidden="1" x14ac:dyDescent="0.2">
      <c r="C51" s="13"/>
      <c r="D51" s="27"/>
      <c r="E51" s="28" t="s">
        <v>20</v>
      </c>
      <c r="F51" s="29"/>
      <c r="G51" s="29"/>
      <c r="H51" s="29"/>
      <c r="I51" s="29"/>
      <c r="J51" s="29"/>
      <c r="K51" s="30"/>
      <c r="L51" s="14"/>
      <c r="M51" s="19"/>
      <c r="P51" s="20"/>
    </row>
    <row r="52" spans="3:16" s="12" customFormat="1" ht="12.75" hidden="1" x14ac:dyDescent="0.2">
      <c r="C52" s="13"/>
      <c r="D52" s="15" t="s">
        <v>107</v>
      </c>
      <c r="E52" s="21" t="s">
        <v>22</v>
      </c>
      <c r="F52" s="17" t="s">
        <v>108</v>
      </c>
      <c r="G52" s="18">
        <f t="shared" si="0"/>
        <v>0</v>
      </c>
      <c r="H52" s="18">
        <f>SUM(H53:H54)</f>
        <v>0</v>
      </c>
      <c r="I52" s="18">
        <f>SUM(I53:I54)</f>
        <v>0</v>
      </c>
      <c r="J52" s="18">
        <f>SUM(J53:J54)</f>
        <v>0</v>
      </c>
      <c r="K52" s="18">
        <f>SUM(K53:K54)</f>
        <v>0</v>
      </c>
      <c r="L52" s="14"/>
      <c r="M52" s="19"/>
      <c r="P52" s="20"/>
    </row>
    <row r="53" spans="3:16" s="12" customFormat="1" ht="12.75" hidden="1" x14ac:dyDescent="0.2">
      <c r="C53" s="13"/>
      <c r="D53" s="23" t="s">
        <v>109</v>
      </c>
      <c r="E53" s="24"/>
      <c r="F53" s="25" t="s">
        <v>108</v>
      </c>
      <c r="G53" s="26"/>
      <c r="H53" s="26"/>
      <c r="I53" s="26"/>
      <c r="J53" s="26"/>
      <c r="K53" s="26"/>
      <c r="L53" s="14"/>
      <c r="M53" s="19"/>
      <c r="P53" s="20"/>
    </row>
    <row r="54" spans="3:16" s="12" customFormat="1" ht="12.75" hidden="1" x14ac:dyDescent="0.2">
      <c r="C54" s="13"/>
      <c r="D54" s="27"/>
      <c r="E54" s="28" t="s">
        <v>20</v>
      </c>
      <c r="F54" s="29"/>
      <c r="G54" s="29"/>
      <c r="H54" s="29"/>
      <c r="I54" s="29"/>
      <c r="J54" s="29"/>
      <c r="K54" s="30"/>
      <c r="L54" s="14"/>
      <c r="M54" s="19"/>
      <c r="P54" s="20"/>
    </row>
    <row r="55" spans="3:16" s="12" customFormat="1" ht="12.75" hidden="1" x14ac:dyDescent="0.2">
      <c r="C55" s="13"/>
      <c r="D55" s="15" t="s">
        <v>110</v>
      </c>
      <c r="E55" s="21" t="s">
        <v>26</v>
      </c>
      <c r="F55" s="17" t="s">
        <v>111</v>
      </c>
      <c r="G55" s="18">
        <f t="shared" si="0"/>
        <v>14.870507371794872</v>
      </c>
      <c r="H55" s="18">
        <f>SUM(H56:H58)</f>
        <v>0</v>
      </c>
      <c r="I55" s="18">
        <f>SUM(I56:I58)</f>
        <v>0</v>
      </c>
      <c r="J55" s="18">
        <f>SUM(J56:J58)</f>
        <v>14.870507371794872</v>
      </c>
      <c r="K55" s="18">
        <f>SUM(K56:K58)</f>
        <v>0</v>
      </c>
      <c r="L55" s="14"/>
      <c r="M55" s="19"/>
      <c r="P55" s="20">
        <v>330</v>
      </c>
    </row>
    <row r="56" spans="3:16" s="12" customFormat="1" ht="12.75" hidden="1" x14ac:dyDescent="0.2">
      <c r="C56" s="13"/>
      <c r="D56" s="23" t="s">
        <v>112</v>
      </c>
      <c r="E56" s="24"/>
      <c r="F56" s="25" t="s">
        <v>111</v>
      </c>
      <c r="G56" s="26"/>
      <c r="H56" s="26"/>
      <c r="I56" s="26"/>
      <c r="J56" s="26"/>
      <c r="K56" s="26"/>
      <c r="L56" s="14"/>
      <c r="M56" s="19"/>
      <c r="P56" s="20"/>
    </row>
    <row r="57" spans="3:16" s="12" customFormat="1" ht="47.25" hidden="1" x14ac:dyDescent="0.25">
      <c r="C57" s="32" t="s">
        <v>29</v>
      </c>
      <c r="D57" s="33" t="s">
        <v>113</v>
      </c>
      <c r="E57" s="34" t="s">
        <v>31</v>
      </c>
      <c r="F57" s="35">
        <v>1461</v>
      </c>
      <c r="G57" s="36">
        <f>SUM(H57:K57)</f>
        <v>14.870507371794872</v>
      </c>
      <c r="H57" s="37"/>
      <c r="I57" s="37"/>
      <c r="J57" s="37">
        <f>J18/6240</f>
        <v>14.870507371794872</v>
      </c>
      <c r="K57" s="38"/>
      <c r="L57" s="14"/>
      <c r="M57" s="39" t="s">
        <v>32</v>
      </c>
      <c r="N57" s="40" t="s">
        <v>33</v>
      </c>
      <c r="O57" s="40" t="s">
        <v>34</v>
      </c>
    </row>
    <row r="58" spans="3:16" s="12" customFormat="1" ht="12.75" hidden="1" x14ac:dyDescent="0.2">
      <c r="C58" s="13"/>
      <c r="D58" s="27"/>
      <c r="E58" s="28" t="s">
        <v>20</v>
      </c>
      <c r="F58" s="29"/>
      <c r="G58" s="29"/>
      <c r="H58" s="29"/>
      <c r="I58" s="29"/>
      <c r="J58" s="29"/>
      <c r="K58" s="30"/>
      <c r="L58" s="14"/>
      <c r="M58" s="19"/>
      <c r="P58" s="20"/>
    </row>
    <row r="59" spans="3:16" s="12" customFormat="1" ht="22.5" hidden="1" x14ac:dyDescent="0.2">
      <c r="C59" s="13"/>
      <c r="D59" s="15" t="s">
        <v>114</v>
      </c>
      <c r="E59" s="16" t="s">
        <v>36</v>
      </c>
      <c r="F59" s="17" t="s">
        <v>115</v>
      </c>
      <c r="G59" s="18">
        <f t="shared" si="0"/>
        <v>10.196186858974359</v>
      </c>
      <c r="H59" s="18">
        <f>H61+H62+H63</f>
        <v>0</v>
      </c>
      <c r="I59" s="18">
        <f>I60+I62+I63</f>
        <v>0</v>
      </c>
      <c r="J59" s="18">
        <f>J60+J61+J63</f>
        <v>0</v>
      </c>
      <c r="K59" s="18">
        <f>K60+K61+K62</f>
        <v>10.196186858974359</v>
      </c>
      <c r="L59" s="14"/>
      <c r="M59" s="19"/>
      <c r="P59" s="20">
        <v>340</v>
      </c>
    </row>
    <row r="60" spans="3:16" s="12" customFormat="1" ht="12.75" hidden="1" x14ac:dyDescent="0.2">
      <c r="C60" s="13"/>
      <c r="D60" s="15" t="s">
        <v>116</v>
      </c>
      <c r="E60" s="21" t="s">
        <v>7</v>
      </c>
      <c r="F60" s="17" t="s">
        <v>117</v>
      </c>
      <c r="G60" s="18">
        <f t="shared" si="0"/>
        <v>0</v>
      </c>
      <c r="H60" s="41"/>
      <c r="I60" s="22"/>
      <c r="J60" s="22"/>
      <c r="K60" s="22"/>
      <c r="L60" s="14"/>
      <c r="M60" s="19"/>
      <c r="P60" s="20">
        <v>350</v>
      </c>
    </row>
    <row r="61" spans="3:16" s="12" customFormat="1" ht="12.75" hidden="1" x14ac:dyDescent="0.2">
      <c r="C61" s="13"/>
      <c r="D61" s="15" t="s">
        <v>118</v>
      </c>
      <c r="E61" s="21" t="s">
        <v>8</v>
      </c>
      <c r="F61" s="17" t="s">
        <v>119</v>
      </c>
      <c r="G61" s="18">
        <f t="shared" si="0"/>
        <v>0</v>
      </c>
      <c r="H61" s="22"/>
      <c r="I61" s="48"/>
      <c r="J61" s="22"/>
      <c r="K61" s="22"/>
      <c r="L61" s="14"/>
      <c r="M61" s="19"/>
      <c r="P61" s="20">
        <v>360</v>
      </c>
    </row>
    <row r="62" spans="3:16" s="12" customFormat="1" ht="12.75" hidden="1" x14ac:dyDescent="0.2">
      <c r="C62" s="13"/>
      <c r="D62" s="15" t="s">
        <v>120</v>
      </c>
      <c r="E62" s="21" t="s">
        <v>9</v>
      </c>
      <c r="F62" s="17" t="s">
        <v>121</v>
      </c>
      <c r="G62" s="18">
        <f t="shared" si="0"/>
        <v>10.196186858974359</v>
      </c>
      <c r="H62" s="22"/>
      <c r="I62" s="22"/>
      <c r="J62" s="41"/>
      <c r="K62" s="22">
        <f>K23/6240</f>
        <v>10.196186858974359</v>
      </c>
      <c r="L62" s="14"/>
      <c r="M62" s="19"/>
      <c r="P62" s="20">
        <v>370</v>
      </c>
    </row>
    <row r="63" spans="3:16" s="12" customFormat="1" ht="12.75" hidden="1" x14ac:dyDescent="0.2">
      <c r="C63" s="13"/>
      <c r="D63" s="15" t="s">
        <v>122</v>
      </c>
      <c r="E63" s="21" t="s">
        <v>45</v>
      </c>
      <c r="F63" s="17" t="s">
        <v>123</v>
      </c>
      <c r="G63" s="18">
        <f t="shared" si="0"/>
        <v>0</v>
      </c>
      <c r="H63" s="22"/>
      <c r="I63" s="22"/>
      <c r="J63" s="22"/>
      <c r="K63" s="41"/>
      <c r="L63" s="14"/>
      <c r="M63" s="19"/>
      <c r="P63" s="20">
        <v>380</v>
      </c>
    </row>
    <row r="64" spans="3:16" s="12" customFormat="1" ht="22.5" hidden="1" x14ac:dyDescent="0.2">
      <c r="C64" s="13"/>
      <c r="D64" s="15" t="s">
        <v>124</v>
      </c>
      <c r="E64" s="42" t="s">
        <v>48</v>
      </c>
      <c r="F64" s="17" t="s">
        <v>125</v>
      </c>
      <c r="G64" s="18">
        <f t="shared" si="0"/>
        <v>0</v>
      </c>
      <c r="H64" s="22"/>
      <c r="I64" s="22"/>
      <c r="J64" s="22"/>
      <c r="K64" s="22"/>
      <c r="L64" s="14"/>
      <c r="M64" s="19"/>
      <c r="P64" s="20"/>
    </row>
    <row r="65" spans="3:16" s="12" customFormat="1" ht="12.75" hidden="1" x14ac:dyDescent="0.2">
      <c r="C65" s="13"/>
      <c r="D65" s="15" t="s">
        <v>126</v>
      </c>
      <c r="E65" s="16" t="s">
        <v>51</v>
      </c>
      <c r="F65" s="43" t="s">
        <v>127</v>
      </c>
      <c r="G65" s="18">
        <f t="shared" si="0"/>
        <v>13.340396153846154</v>
      </c>
      <c r="H65" s="18">
        <f>H66+H68+H71+H75</f>
        <v>0</v>
      </c>
      <c r="I65" s="18">
        <f>I66+I68+I71+I75</f>
        <v>0</v>
      </c>
      <c r="J65" s="18">
        <f>J66+J68+J71+J75</f>
        <v>4.2592554487179486</v>
      </c>
      <c r="K65" s="18">
        <f>K66+K68+K71+K75</f>
        <v>9.081140705128206</v>
      </c>
      <c r="L65" s="14"/>
      <c r="M65" s="19"/>
      <c r="P65" s="20">
        <v>390</v>
      </c>
    </row>
    <row r="66" spans="3:16" s="12" customFormat="1" ht="33.75" hidden="1" x14ac:dyDescent="0.2">
      <c r="C66" s="13"/>
      <c r="D66" s="15" t="s">
        <v>128</v>
      </c>
      <c r="E66" s="21" t="s">
        <v>54</v>
      </c>
      <c r="F66" s="17" t="s">
        <v>129</v>
      </c>
      <c r="G66" s="18">
        <f t="shared" si="0"/>
        <v>0</v>
      </c>
      <c r="H66" s="22"/>
      <c r="I66" s="22"/>
      <c r="J66" s="22"/>
      <c r="K66" s="22"/>
      <c r="L66" s="14"/>
      <c r="M66" s="19"/>
      <c r="P66" s="20"/>
    </row>
    <row r="67" spans="3:16" s="12" customFormat="1" ht="22.5" hidden="1" x14ac:dyDescent="0.2">
      <c r="C67" s="13"/>
      <c r="D67" s="15" t="s">
        <v>130</v>
      </c>
      <c r="E67" s="44" t="s">
        <v>57</v>
      </c>
      <c r="F67" s="17" t="s">
        <v>131</v>
      </c>
      <c r="G67" s="18">
        <f t="shared" si="0"/>
        <v>0</v>
      </c>
      <c r="H67" s="22"/>
      <c r="I67" s="22"/>
      <c r="J67" s="22"/>
      <c r="K67" s="22"/>
      <c r="L67" s="14"/>
      <c r="M67" s="19"/>
      <c r="P67" s="20"/>
    </row>
    <row r="68" spans="3:16" s="12" customFormat="1" ht="12.75" hidden="1" x14ac:dyDescent="0.2">
      <c r="C68" s="13"/>
      <c r="D68" s="15" t="s">
        <v>132</v>
      </c>
      <c r="E68" s="21" t="s">
        <v>60</v>
      </c>
      <c r="F68" s="17" t="s">
        <v>133</v>
      </c>
      <c r="G68" s="18">
        <f t="shared" si="0"/>
        <v>6.9489248397435901</v>
      </c>
      <c r="H68" s="22"/>
      <c r="I68" s="22"/>
      <c r="J68" s="22">
        <f>J30/6240</f>
        <v>2.4415201923076921</v>
      </c>
      <c r="K68" s="22">
        <f>K30/6240</f>
        <v>4.507404647435898</v>
      </c>
      <c r="L68" s="14"/>
      <c r="M68" s="19"/>
      <c r="P68" s="20"/>
    </row>
    <row r="69" spans="3:16" s="12" customFormat="1" ht="12.75" hidden="1" x14ac:dyDescent="0.2">
      <c r="C69" s="13"/>
      <c r="D69" s="15" t="s">
        <v>134</v>
      </c>
      <c r="E69" s="44" t="s">
        <v>63</v>
      </c>
      <c r="F69" s="17" t="s">
        <v>135</v>
      </c>
      <c r="G69" s="18">
        <f t="shared" si="0"/>
        <v>0</v>
      </c>
      <c r="H69" s="22"/>
      <c r="I69" s="22"/>
      <c r="J69" s="22"/>
      <c r="K69" s="22"/>
      <c r="L69" s="14"/>
      <c r="M69" s="19"/>
      <c r="P69" s="20"/>
    </row>
    <row r="70" spans="3:16" s="12" customFormat="1" ht="22.5" hidden="1" x14ac:dyDescent="0.2">
      <c r="C70" s="13"/>
      <c r="D70" s="15" t="s">
        <v>136</v>
      </c>
      <c r="E70" s="45" t="s">
        <v>57</v>
      </c>
      <c r="F70" s="17" t="s">
        <v>137</v>
      </c>
      <c r="G70" s="18">
        <f t="shared" si="0"/>
        <v>0</v>
      </c>
      <c r="H70" s="22"/>
      <c r="I70" s="22"/>
      <c r="J70" s="22"/>
      <c r="K70" s="22"/>
      <c r="L70" s="14"/>
      <c r="M70" s="19"/>
      <c r="P70" s="20"/>
    </row>
    <row r="71" spans="3:16" s="12" customFormat="1" ht="12.75" hidden="1" x14ac:dyDescent="0.2">
      <c r="C71" s="13"/>
      <c r="D71" s="15" t="s">
        <v>138</v>
      </c>
      <c r="E71" s="21" t="s">
        <v>68</v>
      </c>
      <c r="F71" s="17" t="s">
        <v>139</v>
      </c>
      <c r="G71" s="18">
        <f t="shared" si="0"/>
        <v>0.77739599358974354</v>
      </c>
      <c r="H71" s="18">
        <f>SUM(H72:H74)</f>
        <v>0</v>
      </c>
      <c r="I71" s="18">
        <f>SUM(I72:I74)</f>
        <v>0</v>
      </c>
      <c r="J71" s="18">
        <f>SUM(J72:J74)</f>
        <v>0.77739599358974354</v>
      </c>
      <c r="K71" s="18">
        <f>SUM(K72:K74)</f>
        <v>0</v>
      </c>
      <c r="L71" s="14"/>
      <c r="M71" s="19"/>
      <c r="P71" s="20"/>
    </row>
    <row r="72" spans="3:16" s="12" customFormat="1" ht="12.75" hidden="1" x14ac:dyDescent="0.2">
      <c r="C72" s="13"/>
      <c r="D72" s="23" t="s">
        <v>140</v>
      </c>
      <c r="E72" s="24"/>
      <c r="F72" s="25" t="s">
        <v>139</v>
      </c>
      <c r="G72" s="26"/>
      <c r="H72" s="26"/>
      <c r="I72" s="26"/>
      <c r="J72" s="26"/>
      <c r="K72" s="26"/>
      <c r="L72" s="14"/>
      <c r="M72" s="19"/>
      <c r="P72" s="20"/>
    </row>
    <row r="73" spans="3:16" s="12" customFormat="1" ht="47.25" hidden="1" x14ac:dyDescent="0.25">
      <c r="C73" s="32" t="s">
        <v>29</v>
      </c>
      <c r="D73" s="33" t="s">
        <v>141</v>
      </c>
      <c r="E73" s="34" t="s">
        <v>31</v>
      </c>
      <c r="F73" s="35">
        <v>1781</v>
      </c>
      <c r="G73" s="36">
        <f>SUM(H73:K73)</f>
        <v>0.77739599358974354</v>
      </c>
      <c r="H73" s="37"/>
      <c r="I73" s="37"/>
      <c r="J73" s="37">
        <f>J35/6240</f>
        <v>0.77739599358974354</v>
      </c>
      <c r="K73" s="38"/>
      <c r="L73" s="14"/>
      <c r="M73" s="39" t="s">
        <v>32</v>
      </c>
      <c r="N73" s="40" t="s">
        <v>33</v>
      </c>
      <c r="O73" s="40" t="s">
        <v>34</v>
      </c>
    </row>
    <row r="74" spans="3:16" s="12" customFormat="1" ht="12.75" hidden="1" x14ac:dyDescent="0.2">
      <c r="C74" s="13"/>
      <c r="D74" s="27"/>
      <c r="E74" s="28" t="s">
        <v>20</v>
      </c>
      <c r="F74" s="29"/>
      <c r="G74" s="29"/>
      <c r="H74" s="29"/>
      <c r="I74" s="29"/>
      <c r="J74" s="29"/>
      <c r="K74" s="30"/>
      <c r="L74" s="14"/>
      <c r="M74" s="19"/>
      <c r="P74" s="20"/>
    </row>
    <row r="75" spans="3:16" s="12" customFormat="1" ht="12.75" hidden="1" x14ac:dyDescent="0.2">
      <c r="C75" s="13"/>
      <c r="D75" s="15" t="s">
        <v>142</v>
      </c>
      <c r="E75" s="47" t="s">
        <v>73</v>
      </c>
      <c r="F75" s="17" t="s">
        <v>143</v>
      </c>
      <c r="G75" s="18">
        <f t="shared" si="0"/>
        <v>5.6140753205128213</v>
      </c>
      <c r="H75" s="22"/>
      <c r="I75" s="22"/>
      <c r="J75" s="22">
        <f>J37/6240</f>
        <v>1.0403392628205128</v>
      </c>
      <c r="K75" s="22">
        <f>K37/6240</f>
        <v>4.5737360576923081</v>
      </c>
      <c r="L75" s="14"/>
      <c r="M75" s="19"/>
      <c r="P75" s="20">
        <v>410</v>
      </c>
    </row>
    <row r="76" spans="3:16" s="12" customFormat="1" ht="12.75" hidden="1" x14ac:dyDescent="0.2">
      <c r="C76" s="13"/>
      <c r="D76" s="15" t="s">
        <v>144</v>
      </c>
      <c r="E76" s="16" t="s">
        <v>76</v>
      </c>
      <c r="F76" s="17" t="s">
        <v>145</v>
      </c>
      <c r="G76" s="18">
        <f t="shared" si="0"/>
        <v>10.196186858974359</v>
      </c>
      <c r="H76" s="22"/>
      <c r="I76" s="22"/>
      <c r="J76" s="22">
        <f>J38/6240</f>
        <v>10.196186858974359</v>
      </c>
      <c r="K76" s="22"/>
      <c r="L76" s="14"/>
      <c r="M76" s="19"/>
      <c r="P76" s="20">
        <v>440</v>
      </c>
    </row>
    <row r="77" spans="3:16" s="12" customFormat="1" ht="12.75" hidden="1" x14ac:dyDescent="0.2">
      <c r="C77" s="13"/>
      <c r="D77" s="15" t="s">
        <v>146</v>
      </c>
      <c r="E77" s="16" t="s">
        <v>79</v>
      </c>
      <c r="F77" s="17" t="s">
        <v>147</v>
      </c>
      <c r="G77" s="18">
        <f t="shared" si="0"/>
        <v>0</v>
      </c>
      <c r="H77" s="22"/>
      <c r="I77" s="22"/>
      <c r="J77" s="22"/>
      <c r="K77" s="22"/>
      <c r="L77" s="14"/>
      <c r="M77" s="19"/>
      <c r="P77" s="20">
        <v>450</v>
      </c>
    </row>
    <row r="78" spans="3:16" s="12" customFormat="1" ht="22.5" hidden="1" x14ac:dyDescent="0.2">
      <c r="C78" s="13"/>
      <c r="D78" s="15" t="s">
        <v>148</v>
      </c>
      <c r="E78" s="16" t="s">
        <v>82</v>
      </c>
      <c r="F78" s="17" t="s">
        <v>149</v>
      </c>
      <c r="G78" s="18">
        <f t="shared" si="0"/>
        <v>0</v>
      </c>
      <c r="H78" s="22"/>
      <c r="I78" s="22"/>
      <c r="J78" s="22"/>
      <c r="K78" s="22"/>
      <c r="L78" s="14"/>
      <c r="M78" s="19"/>
      <c r="P78" s="20">
        <v>470</v>
      </c>
    </row>
    <row r="79" spans="3:16" s="12" customFormat="1" ht="22.5" hidden="1" x14ac:dyDescent="0.2">
      <c r="C79" s="13"/>
      <c r="D79" s="15" t="s">
        <v>150</v>
      </c>
      <c r="E79" s="16" t="s">
        <v>85</v>
      </c>
      <c r="F79" s="17" t="s">
        <v>151</v>
      </c>
      <c r="G79" s="18">
        <f t="shared" si="0"/>
        <v>1.3204546474358976</v>
      </c>
      <c r="H79" s="22"/>
      <c r="I79" s="22"/>
      <c r="J79" s="22">
        <f t="shared" ref="J79:K81" si="1">J41/6240</f>
        <v>0.41506506410256411</v>
      </c>
      <c r="K79" s="22">
        <f t="shared" si="1"/>
        <v>0.90538958333333341</v>
      </c>
      <c r="L79" s="14"/>
      <c r="M79" s="19"/>
      <c r="P79" s="20">
        <v>480</v>
      </c>
    </row>
    <row r="80" spans="3:16" s="12" customFormat="1" ht="12.75" hidden="1" x14ac:dyDescent="0.2">
      <c r="C80" s="13"/>
      <c r="D80" s="15" t="s">
        <v>152</v>
      </c>
      <c r="E80" s="21" t="s">
        <v>153</v>
      </c>
      <c r="F80" s="17" t="s">
        <v>154</v>
      </c>
      <c r="G80" s="18">
        <f t="shared" si="0"/>
        <v>0</v>
      </c>
      <c r="H80" s="22"/>
      <c r="I80" s="22"/>
      <c r="J80" s="22">
        <f t="shared" si="1"/>
        <v>0</v>
      </c>
      <c r="K80" s="22">
        <f t="shared" si="1"/>
        <v>0</v>
      </c>
      <c r="L80" s="14"/>
      <c r="M80" s="19"/>
      <c r="P80" s="20">
        <v>490</v>
      </c>
    </row>
    <row r="81" spans="3:16" s="12" customFormat="1" ht="22.5" hidden="1" x14ac:dyDescent="0.2">
      <c r="C81" s="13"/>
      <c r="D81" s="15" t="s">
        <v>155</v>
      </c>
      <c r="E81" s="16" t="s">
        <v>91</v>
      </c>
      <c r="F81" s="17" t="s">
        <v>156</v>
      </c>
      <c r="G81" s="18">
        <f t="shared" si="0"/>
        <v>0.72612179487179485</v>
      </c>
      <c r="H81" s="22"/>
      <c r="I81" s="22"/>
      <c r="J81" s="22">
        <f t="shared" si="1"/>
        <v>0.22824551282051281</v>
      </c>
      <c r="K81" s="22">
        <f t="shared" si="1"/>
        <v>0.49787628205128204</v>
      </c>
      <c r="L81" s="14"/>
      <c r="M81" s="19"/>
      <c r="P81" s="20"/>
    </row>
    <row r="82" spans="3:16" s="12" customFormat="1" ht="45" hidden="1" x14ac:dyDescent="0.2">
      <c r="C82" s="13"/>
      <c r="D82" s="15" t="s">
        <v>157</v>
      </c>
      <c r="E82" s="42" t="s">
        <v>94</v>
      </c>
      <c r="F82" s="17" t="s">
        <v>158</v>
      </c>
      <c r="G82" s="18">
        <f t="shared" si="0"/>
        <v>0.59433285256410273</v>
      </c>
      <c r="H82" s="18">
        <f>H79-H81</f>
        <v>0</v>
      </c>
      <c r="I82" s="18">
        <f>I79-I81</f>
        <v>0</v>
      </c>
      <c r="J82" s="18">
        <f>J79-J81</f>
        <v>0.1868195512820513</v>
      </c>
      <c r="K82" s="18">
        <f>K79-K81</f>
        <v>0.40751330128205138</v>
      </c>
      <c r="L82" s="14"/>
      <c r="M82" s="19"/>
      <c r="P82" s="20"/>
    </row>
    <row r="83" spans="3:16" s="12" customFormat="1" ht="12.75" hidden="1" x14ac:dyDescent="0.2">
      <c r="C83" s="13"/>
      <c r="D83" s="15" t="s">
        <v>159</v>
      </c>
      <c r="E83" s="16" t="s">
        <v>97</v>
      </c>
      <c r="F83" s="17" t="s">
        <v>160</v>
      </c>
      <c r="G83" s="18">
        <f t="shared" si="0"/>
        <v>0.20965657051281994</v>
      </c>
      <c r="H83" s="18">
        <f>(H47+H59+H64)-(H65+H76+H77+H78+H79)</f>
        <v>0</v>
      </c>
      <c r="I83" s="18">
        <f>(I47+I59+I64)-(I65+I76+I77+I78+I79)</f>
        <v>0</v>
      </c>
      <c r="J83" s="18">
        <f>(J47+J59+J64)-(J65+J76+J77+J78+J79)</f>
        <v>0</v>
      </c>
      <c r="K83" s="18">
        <f>(K47+K59+K64)-(K65+K76+K77+K78+K79)</f>
        <v>0.20965657051281994</v>
      </c>
      <c r="L83" s="14"/>
      <c r="M83" s="19"/>
      <c r="P83" s="20">
        <v>500</v>
      </c>
    </row>
    <row r="84" spans="3:16" s="12" customFormat="1" ht="12.75" hidden="1" x14ac:dyDescent="0.2">
      <c r="C84" s="13"/>
      <c r="D84" s="54" t="s">
        <v>161</v>
      </c>
      <c r="E84" s="55"/>
      <c r="F84" s="55"/>
      <c r="G84" s="55"/>
      <c r="H84" s="55"/>
      <c r="I84" s="55"/>
      <c r="J84" s="55"/>
      <c r="K84" s="56"/>
      <c r="L84" s="14"/>
      <c r="M84" s="19"/>
      <c r="P84" s="31"/>
    </row>
    <row r="85" spans="3:16" s="12" customFormat="1" ht="12.75" hidden="1" x14ac:dyDescent="0.2">
      <c r="C85" s="13"/>
      <c r="D85" s="15" t="s">
        <v>162</v>
      </c>
      <c r="E85" s="16" t="s">
        <v>163</v>
      </c>
      <c r="F85" s="17" t="s">
        <v>164</v>
      </c>
      <c r="G85" s="18">
        <f t="shared" si="0"/>
        <v>14.512499999999999</v>
      </c>
      <c r="H85" s="22"/>
      <c r="I85" s="22"/>
      <c r="J85" s="22">
        <v>5.8049999999999997</v>
      </c>
      <c r="K85" s="22">
        <v>8.7074999999999996</v>
      </c>
      <c r="L85" s="14"/>
      <c r="M85" s="19"/>
      <c r="P85" s="20">
        <v>600</v>
      </c>
    </row>
    <row r="86" spans="3:16" s="12" customFormat="1" ht="12.75" hidden="1" x14ac:dyDescent="0.2">
      <c r="C86" s="13"/>
      <c r="D86" s="15" t="s">
        <v>165</v>
      </c>
      <c r="E86" s="16" t="s">
        <v>166</v>
      </c>
      <c r="F86" s="17" t="s">
        <v>167</v>
      </c>
      <c r="G86" s="18">
        <f t="shared" si="0"/>
        <v>21</v>
      </c>
      <c r="H86" s="22"/>
      <c r="I86" s="22"/>
      <c r="J86" s="22">
        <v>11.13</v>
      </c>
      <c r="K86" s="22">
        <v>9.8699999999999992</v>
      </c>
      <c r="L86" s="14"/>
      <c r="M86" s="19"/>
      <c r="P86" s="20">
        <v>610</v>
      </c>
    </row>
    <row r="87" spans="3:16" s="12" customFormat="1" ht="12.75" hidden="1" x14ac:dyDescent="0.2">
      <c r="C87" s="13"/>
      <c r="D87" s="15" t="s">
        <v>168</v>
      </c>
      <c r="E87" s="16" t="s">
        <v>169</v>
      </c>
      <c r="F87" s="17" t="s">
        <v>170</v>
      </c>
      <c r="G87" s="18">
        <f t="shared" si="0"/>
        <v>0</v>
      </c>
      <c r="H87" s="22"/>
      <c r="I87" s="22"/>
      <c r="J87" s="22"/>
      <c r="K87" s="22"/>
      <c r="L87" s="14"/>
      <c r="M87" s="19"/>
      <c r="P87" s="20">
        <v>620</v>
      </c>
    </row>
    <row r="88" spans="3:16" s="12" customFormat="1" ht="22.5" hidden="1" x14ac:dyDescent="0.2">
      <c r="C88" s="13"/>
      <c r="D88" s="15" t="s">
        <v>171</v>
      </c>
      <c r="E88" s="16" t="s">
        <v>172</v>
      </c>
      <c r="F88" s="17" t="s">
        <v>173</v>
      </c>
      <c r="G88" s="18">
        <f t="shared" si="0"/>
        <v>0</v>
      </c>
      <c r="H88" s="18">
        <f>SUM(H89:H90)</f>
        <v>0</v>
      </c>
      <c r="I88" s="18">
        <f>SUM(I89:I90)</f>
        <v>0</v>
      </c>
      <c r="J88" s="18">
        <f>SUM(J89:J90)</f>
        <v>0</v>
      </c>
      <c r="K88" s="18">
        <f>SUM(K89:K90)</f>
        <v>0</v>
      </c>
      <c r="L88" s="14"/>
      <c r="M88" s="19"/>
      <c r="P88" s="20">
        <v>700</v>
      </c>
    </row>
    <row r="89" spans="3:16" s="2" customFormat="1" ht="12.75" hidden="1" x14ac:dyDescent="0.2">
      <c r="C89" s="6"/>
      <c r="D89" s="49" t="s">
        <v>174</v>
      </c>
      <c r="E89" s="21" t="s">
        <v>175</v>
      </c>
      <c r="F89" s="17" t="s">
        <v>176</v>
      </c>
      <c r="G89" s="18">
        <f t="shared" si="0"/>
        <v>0</v>
      </c>
      <c r="H89" s="50"/>
      <c r="I89" s="50"/>
      <c r="J89" s="50"/>
      <c r="K89" s="50"/>
      <c r="L89" s="8"/>
      <c r="M89" s="19"/>
      <c r="P89" s="20">
        <v>710</v>
      </c>
    </row>
    <row r="90" spans="3:16" s="2" customFormat="1" ht="12.75" hidden="1" x14ac:dyDescent="0.2">
      <c r="C90" s="6"/>
      <c r="D90" s="49" t="s">
        <v>177</v>
      </c>
      <c r="E90" s="21" t="s">
        <v>178</v>
      </c>
      <c r="F90" s="17" t="s">
        <v>179</v>
      </c>
      <c r="G90" s="18">
        <f t="shared" si="0"/>
        <v>0</v>
      </c>
      <c r="H90" s="51">
        <f>H93</f>
        <v>0</v>
      </c>
      <c r="I90" s="51">
        <f>I93</f>
        <v>0</v>
      </c>
      <c r="J90" s="51">
        <f>J93</f>
        <v>0</v>
      </c>
      <c r="K90" s="51">
        <f>K93</f>
        <v>0</v>
      </c>
      <c r="L90" s="8"/>
      <c r="M90" s="19"/>
      <c r="P90" s="20">
        <v>720</v>
      </c>
    </row>
    <row r="91" spans="3:16" s="2" customFormat="1" ht="12.75" hidden="1" x14ac:dyDescent="0.2">
      <c r="C91" s="6"/>
      <c r="D91" s="49" t="s">
        <v>180</v>
      </c>
      <c r="E91" s="44" t="s">
        <v>181</v>
      </c>
      <c r="F91" s="17" t="s">
        <v>182</v>
      </c>
      <c r="G91" s="18">
        <f t="shared" si="0"/>
        <v>0</v>
      </c>
      <c r="H91" s="50"/>
      <c r="I91" s="50"/>
      <c r="J91" s="50"/>
      <c r="K91" s="50"/>
      <c r="L91" s="8"/>
      <c r="M91" s="19"/>
      <c r="P91" s="20">
        <v>730</v>
      </c>
    </row>
    <row r="92" spans="3:16" s="2" customFormat="1" ht="22.5" hidden="1" x14ac:dyDescent="0.2">
      <c r="C92" s="6"/>
      <c r="D92" s="49" t="s">
        <v>183</v>
      </c>
      <c r="E92" s="45" t="s">
        <v>184</v>
      </c>
      <c r="F92" s="17" t="s">
        <v>185</v>
      </c>
      <c r="G92" s="18">
        <f t="shared" si="0"/>
        <v>0</v>
      </c>
      <c r="H92" s="50"/>
      <c r="I92" s="50"/>
      <c r="J92" s="50"/>
      <c r="K92" s="50"/>
      <c r="L92" s="8"/>
      <c r="M92" s="19"/>
      <c r="P92" s="20"/>
    </row>
    <row r="93" spans="3:16" s="2" customFormat="1" ht="12.75" hidden="1" x14ac:dyDescent="0.2">
      <c r="C93" s="6"/>
      <c r="D93" s="49" t="s">
        <v>186</v>
      </c>
      <c r="E93" s="44" t="s">
        <v>187</v>
      </c>
      <c r="F93" s="17" t="s">
        <v>188</v>
      </c>
      <c r="G93" s="18">
        <f t="shared" si="0"/>
        <v>0</v>
      </c>
      <c r="H93" s="50"/>
      <c r="I93" s="50"/>
      <c r="J93" s="50"/>
      <c r="K93" s="50"/>
      <c r="L93" s="8"/>
      <c r="M93" s="19"/>
      <c r="P93" s="20">
        <v>740</v>
      </c>
    </row>
    <row r="94" spans="3:16" s="2" customFormat="1" ht="12.75" hidden="1" x14ac:dyDescent="0.2">
      <c r="C94" s="6"/>
      <c r="D94" s="49" t="s">
        <v>189</v>
      </c>
      <c r="E94" s="16" t="s">
        <v>190</v>
      </c>
      <c r="F94" s="17" t="s">
        <v>191</v>
      </c>
      <c r="G94" s="18">
        <f t="shared" si="0"/>
        <v>84552.328999999998</v>
      </c>
      <c r="H94" s="51">
        <f>H95+H111</f>
        <v>0</v>
      </c>
      <c r="I94" s="51">
        <f>I95+I111</f>
        <v>0</v>
      </c>
      <c r="J94" s="51">
        <f>J95+J111</f>
        <v>26577.754000000001</v>
      </c>
      <c r="K94" s="51">
        <f>K95+K111</f>
        <v>57974.575000000004</v>
      </c>
      <c r="L94" s="8"/>
      <c r="M94" s="19"/>
      <c r="P94" s="20">
        <v>750</v>
      </c>
    </row>
    <row r="95" spans="3:16" s="2" customFormat="1" ht="12.75" hidden="1" x14ac:dyDescent="0.2">
      <c r="C95" s="6"/>
      <c r="D95" s="49" t="s">
        <v>192</v>
      </c>
      <c r="E95" s="21" t="s">
        <v>193</v>
      </c>
      <c r="F95" s="17" t="s">
        <v>194</v>
      </c>
      <c r="G95" s="18">
        <f t="shared" si="0"/>
        <v>0</v>
      </c>
      <c r="H95" s="51">
        <f>H96+H97</f>
        <v>0</v>
      </c>
      <c r="I95" s="51">
        <f>I96+I97</f>
        <v>0</v>
      </c>
      <c r="J95" s="51">
        <f>J96+J97</f>
        <v>0</v>
      </c>
      <c r="K95" s="51">
        <f>K96+K97</f>
        <v>0</v>
      </c>
      <c r="L95" s="8"/>
      <c r="M95" s="19"/>
      <c r="P95" s="20">
        <v>760</v>
      </c>
    </row>
    <row r="96" spans="3:16" s="2" customFormat="1" ht="12.75" hidden="1" x14ac:dyDescent="0.2">
      <c r="C96" s="6"/>
      <c r="D96" s="49" t="s">
        <v>195</v>
      </c>
      <c r="E96" s="44" t="s">
        <v>196</v>
      </c>
      <c r="F96" s="17" t="s">
        <v>197</v>
      </c>
      <c r="G96" s="18">
        <f t="shared" si="0"/>
        <v>0</v>
      </c>
      <c r="H96" s="50"/>
      <c r="I96" s="50"/>
      <c r="J96" s="50"/>
      <c r="K96" s="50"/>
      <c r="L96" s="8"/>
      <c r="M96" s="19"/>
      <c r="P96" s="20"/>
    </row>
    <row r="97" spans="3:16" s="2" customFormat="1" ht="22.5" hidden="1" x14ac:dyDescent="0.2">
      <c r="C97" s="6"/>
      <c r="D97" s="49" t="s">
        <v>198</v>
      </c>
      <c r="E97" s="44" t="s">
        <v>199</v>
      </c>
      <c r="F97" s="17" t="s">
        <v>200</v>
      </c>
      <c r="G97" s="18">
        <f t="shared" si="0"/>
        <v>0</v>
      </c>
      <c r="H97" s="51">
        <f>H98+H101+H104+H107+H108+H109+H110</f>
        <v>0</v>
      </c>
      <c r="I97" s="51">
        <f>I98+I101+I104+I107+I108+I109+I110</f>
        <v>0</v>
      </c>
      <c r="J97" s="51">
        <f>J98+J101+J104+J107+J108+J109+J110</f>
        <v>0</v>
      </c>
      <c r="K97" s="51">
        <f>K98+K101+K104+K107+K108+K109+K110</f>
        <v>0</v>
      </c>
      <c r="L97" s="8"/>
      <c r="M97" s="19"/>
      <c r="P97" s="20"/>
    </row>
    <row r="98" spans="3:16" s="2" customFormat="1" ht="67.5" hidden="1" x14ac:dyDescent="0.2">
      <c r="C98" s="6"/>
      <c r="D98" s="49" t="s">
        <v>201</v>
      </c>
      <c r="E98" s="45" t="s">
        <v>202</v>
      </c>
      <c r="F98" s="17" t="s">
        <v>203</v>
      </c>
      <c r="G98" s="18">
        <f t="shared" si="0"/>
        <v>0</v>
      </c>
      <c r="H98" s="52">
        <f>H99+H100</f>
        <v>0</v>
      </c>
      <c r="I98" s="52">
        <f>I99+I100</f>
        <v>0</v>
      </c>
      <c r="J98" s="52">
        <f>J99+J100</f>
        <v>0</v>
      </c>
      <c r="K98" s="52">
        <f>K99+K100</f>
        <v>0</v>
      </c>
      <c r="L98" s="8"/>
      <c r="M98" s="19"/>
      <c r="P98" s="20"/>
    </row>
    <row r="99" spans="3:16" s="2" customFormat="1" ht="12.75" hidden="1" x14ac:dyDescent="0.2">
      <c r="C99" s="6"/>
      <c r="D99" s="49" t="s">
        <v>204</v>
      </c>
      <c r="E99" s="53" t="s">
        <v>205</v>
      </c>
      <c r="F99" s="17" t="s">
        <v>206</v>
      </c>
      <c r="G99" s="18">
        <f t="shared" si="0"/>
        <v>0</v>
      </c>
      <c r="H99" s="50"/>
      <c r="I99" s="50"/>
      <c r="J99" s="50"/>
      <c r="K99" s="50"/>
      <c r="L99" s="8"/>
      <c r="M99" s="19"/>
      <c r="P99" s="20"/>
    </row>
    <row r="100" spans="3:16" s="2" customFormat="1" ht="12.75" hidden="1" x14ac:dyDescent="0.2">
      <c r="C100" s="6"/>
      <c r="D100" s="49" t="s">
        <v>207</v>
      </c>
      <c r="E100" s="53" t="s">
        <v>208</v>
      </c>
      <c r="F100" s="17" t="s">
        <v>209</v>
      </c>
      <c r="G100" s="18">
        <f t="shared" si="0"/>
        <v>0</v>
      </c>
      <c r="H100" s="50"/>
      <c r="I100" s="50"/>
      <c r="J100" s="50"/>
      <c r="K100" s="50"/>
      <c r="L100" s="8"/>
      <c r="M100" s="19"/>
      <c r="P100" s="20"/>
    </row>
    <row r="101" spans="3:16" s="2" customFormat="1" ht="67.5" hidden="1" x14ac:dyDescent="0.2">
      <c r="C101" s="6"/>
      <c r="D101" s="49" t="s">
        <v>210</v>
      </c>
      <c r="E101" s="45" t="s">
        <v>211</v>
      </c>
      <c r="F101" s="17" t="s">
        <v>212</v>
      </c>
      <c r="G101" s="18">
        <f t="shared" si="0"/>
        <v>0</v>
      </c>
      <c r="H101" s="52">
        <f>H102+H103</f>
        <v>0</v>
      </c>
      <c r="I101" s="52">
        <f>I102+I103</f>
        <v>0</v>
      </c>
      <c r="J101" s="52">
        <f>J102+J103</f>
        <v>0</v>
      </c>
      <c r="K101" s="52">
        <f>K102+K103</f>
        <v>0</v>
      </c>
      <c r="L101" s="8"/>
      <c r="M101" s="19"/>
      <c r="P101" s="20"/>
    </row>
    <row r="102" spans="3:16" s="2" customFormat="1" ht="12.75" hidden="1" x14ac:dyDescent="0.2">
      <c r="C102" s="6"/>
      <c r="D102" s="49" t="s">
        <v>213</v>
      </c>
      <c r="E102" s="53" t="s">
        <v>205</v>
      </c>
      <c r="F102" s="17" t="s">
        <v>214</v>
      </c>
      <c r="G102" s="18">
        <f t="shared" si="0"/>
        <v>0</v>
      </c>
      <c r="H102" s="50"/>
      <c r="I102" s="50"/>
      <c r="J102" s="50"/>
      <c r="K102" s="50"/>
      <c r="L102" s="8"/>
      <c r="M102" s="19"/>
      <c r="P102" s="20"/>
    </row>
    <row r="103" spans="3:16" s="2" customFormat="1" ht="12.75" hidden="1" x14ac:dyDescent="0.2">
      <c r="C103" s="6"/>
      <c r="D103" s="49" t="s">
        <v>215</v>
      </c>
      <c r="E103" s="53" t="s">
        <v>208</v>
      </c>
      <c r="F103" s="17" t="s">
        <v>216</v>
      </c>
      <c r="G103" s="18">
        <f t="shared" si="0"/>
        <v>0</v>
      </c>
      <c r="H103" s="50"/>
      <c r="I103" s="50"/>
      <c r="J103" s="50"/>
      <c r="K103" s="50"/>
      <c r="L103" s="8"/>
      <c r="M103" s="19"/>
      <c r="P103" s="20"/>
    </row>
    <row r="104" spans="3:16" s="2" customFormat="1" ht="33.75" hidden="1" x14ac:dyDescent="0.2">
      <c r="C104" s="6"/>
      <c r="D104" s="49" t="s">
        <v>217</v>
      </c>
      <c r="E104" s="45" t="s">
        <v>218</v>
      </c>
      <c r="F104" s="17" t="s">
        <v>219</v>
      </c>
      <c r="G104" s="18">
        <f t="shared" si="0"/>
        <v>0</v>
      </c>
      <c r="H104" s="52">
        <f>H105+H106</f>
        <v>0</v>
      </c>
      <c r="I104" s="52">
        <f>I105+I106</f>
        <v>0</v>
      </c>
      <c r="J104" s="52">
        <f>J105+J106</f>
        <v>0</v>
      </c>
      <c r="K104" s="52">
        <f>K105+K106</f>
        <v>0</v>
      </c>
      <c r="L104" s="8"/>
      <c r="M104" s="19"/>
      <c r="P104" s="20"/>
    </row>
    <row r="105" spans="3:16" s="2" customFormat="1" ht="12.75" hidden="1" x14ac:dyDescent="0.2">
      <c r="C105" s="6"/>
      <c r="D105" s="49" t="s">
        <v>220</v>
      </c>
      <c r="E105" s="53" t="s">
        <v>205</v>
      </c>
      <c r="F105" s="17" t="s">
        <v>221</v>
      </c>
      <c r="G105" s="18">
        <f t="shared" si="0"/>
        <v>0</v>
      </c>
      <c r="H105" s="50"/>
      <c r="I105" s="50"/>
      <c r="J105" s="50"/>
      <c r="K105" s="50"/>
      <c r="L105" s="8"/>
      <c r="M105" s="19"/>
      <c r="P105" s="20"/>
    </row>
    <row r="106" spans="3:16" s="2" customFormat="1" ht="12.75" hidden="1" x14ac:dyDescent="0.2">
      <c r="C106" s="6"/>
      <c r="D106" s="49" t="s">
        <v>222</v>
      </c>
      <c r="E106" s="53" t="s">
        <v>208</v>
      </c>
      <c r="F106" s="17" t="s">
        <v>223</v>
      </c>
      <c r="G106" s="18">
        <f t="shared" si="0"/>
        <v>0</v>
      </c>
      <c r="H106" s="50"/>
      <c r="I106" s="50"/>
      <c r="J106" s="50"/>
      <c r="K106" s="50"/>
      <c r="L106" s="8"/>
      <c r="M106" s="19"/>
      <c r="P106" s="20"/>
    </row>
    <row r="107" spans="3:16" s="2" customFormat="1" ht="22.5" hidden="1" x14ac:dyDescent="0.2">
      <c r="C107" s="6"/>
      <c r="D107" s="49" t="s">
        <v>224</v>
      </c>
      <c r="E107" s="45" t="s">
        <v>225</v>
      </c>
      <c r="F107" s="17" t="s">
        <v>226</v>
      </c>
      <c r="G107" s="18">
        <f t="shared" si="0"/>
        <v>0</v>
      </c>
      <c r="H107" s="50"/>
      <c r="I107" s="50"/>
      <c r="J107" s="50"/>
      <c r="K107" s="50"/>
      <c r="L107" s="8"/>
      <c r="M107" s="19"/>
      <c r="P107" s="20"/>
    </row>
    <row r="108" spans="3:16" s="2" customFormat="1" ht="12.75" hidden="1" x14ac:dyDescent="0.2">
      <c r="C108" s="6"/>
      <c r="D108" s="49" t="s">
        <v>227</v>
      </c>
      <c r="E108" s="45" t="s">
        <v>228</v>
      </c>
      <c r="F108" s="17" t="s">
        <v>229</v>
      </c>
      <c r="G108" s="18">
        <f t="shared" si="0"/>
        <v>0</v>
      </c>
      <c r="H108" s="50"/>
      <c r="I108" s="50"/>
      <c r="J108" s="50"/>
      <c r="K108" s="50"/>
      <c r="L108" s="8"/>
      <c r="M108" s="19"/>
      <c r="P108" s="20"/>
    </row>
    <row r="109" spans="3:16" s="2" customFormat="1" ht="67.5" hidden="1" x14ac:dyDescent="0.2">
      <c r="C109" s="6"/>
      <c r="D109" s="49" t="s">
        <v>230</v>
      </c>
      <c r="E109" s="45" t="s">
        <v>231</v>
      </c>
      <c r="F109" s="17" t="s">
        <v>232</v>
      </c>
      <c r="G109" s="18">
        <f t="shared" si="0"/>
        <v>0</v>
      </c>
      <c r="H109" s="50"/>
      <c r="I109" s="50"/>
      <c r="J109" s="50"/>
      <c r="K109" s="50"/>
      <c r="L109" s="8"/>
      <c r="M109" s="19"/>
      <c r="P109" s="20"/>
    </row>
    <row r="110" spans="3:16" s="2" customFormat="1" ht="45" hidden="1" x14ac:dyDescent="0.2">
      <c r="C110" s="6"/>
      <c r="D110" s="49" t="s">
        <v>233</v>
      </c>
      <c r="E110" s="45" t="s">
        <v>234</v>
      </c>
      <c r="F110" s="17" t="s">
        <v>235</v>
      </c>
      <c r="G110" s="18">
        <f t="shared" si="0"/>
        <v>0</v>
      </c>
      <c r="H110" s="50"/>
      <c r="I110" s="50"/>
      <c r="J110" s="50"/>
      <c r="K110" s="50"/>
      <c r="L110" s="8"/>
      <c r="M110" s="19"/>
      <c r="P110" s="20"/>
    </row>
    <row r="111" spans="3:16" s="2" customFormat="1" ht="12.75" hidden="1" x14ac:dyDescent="0.2">
      <c r="C111" s="6"/>
      <c r="D111" s="49" t="s">
        <v>236</v>
      </c>
      <c r="E111" s="21" t="s">
        <v>237</v>
      </c>
      <c r="F111" s="17" t="s">
        <v>238</v>
      </c>
      <c r="G111" s="18">
        <f t="shared" si="0"/>
        <v>84552.328999999998</v>
      </c>
      <c r="H111" s="51">
        <f>H114</f>
        <v>0</v>
      </c>
      <c r="I111" s="51">
        <f>I114</f>
        <v>0</v>
      </c>
      <c r="J111" s="51">
        <f>J114</f>
        <v>26577.754000000001</v>
      </c>
      <c r="K111" s="51">
        <f>K114</f>
        <v>57974.575000000004</v>
      </c>
      <c r="L111" s="8"/>
      <c r="M111" s="19"/>
      <c r="P111" s="20">
        <v>770</v>
      </c>
    </row>
    <row r="112" spans="3:16" s="2" customFormat="1" ht="12.75" hidden="1" x14ac:dyDescent="0.2">
      <c r="C112" s="6"/>
      <c r="D112" s="49" t="s">
        <v>239</v>
      </c>
      <c r="E112" s="44" t="s">
        <v>181</v>
      </c>
      <c r="F112" s="17" t="s">
        <v>240</v>
      </c>
      <c r="G112" s="18">
        <f t="shared" si="0"/>
        <v>11.9757</v>
      </c>
      <c r="H112" s="50"/>
      <c r="I112" s="50"/>
      <c r="J112" s="50">
        <v>4.7912999999999997</v>
      </c>
      <c r="K112" s="50">
        <v>7.1844000000000001</v>
      </c>
      <c r="L112" s="8"/>
      <c r="M112" s="19"/>
      <c r="P112" s="20">
        <v>780</v>
      </c>
    </row>
    <row r="113" spans="3:16" s="2" customFormat="1" ht="22.5" hidden="1" x14ac:dyDescent="0.2">
      <c r="C113" s="6"/>
      <c r="D113" s="49" t="s">
        <v>241</v>
      </c>
      <c r="E113" s="45" t="s">
        <v>242</v>
      </c>
      <c r="F113" s="17" t="s">
        <v>243</v>
      </c>
      <c r="G113" s="18">
        <f t="shared" si="0"/>
        <v>0</v>
      </c>
      <c r="H113" s="50"/>
      <c r="I113" s="50"/>
      <c r="J113" s="50"/>
      <c r="K113" s="50"/>
      <c r="L113" s="8"/>
      <c r="M113" s="19"/>
      <c r="P113" s="20"/>
    </row>
    <row r="114" spans="3:16" s="2" customFormat="1" ht="12.75" hidden="1" x14ac:dyDescent="0.2">
      <c r="C114" s="6"/>
      <c r="D114" s="49" t="s">
        <v>244</v>
      </c>
      <c r="E114" s="44" t="s">
        <v>187</v>
      </c>
      <c r="F114" s="17" t="s">
        <v>245</v>
      </c>
      <c r="G114" s="18">
        <f t="shared" si="0"/>
        <v>84552.328999999998</v>
      </c>
      <c r="H114" s="50"/>
      <c r="I114" s="50"/>
      <c r="J114" s="50">
        <f>J27</f>
        <v>26577.754000000001</v>
      </c>
      <c r="K114" s="50">
        <f>K27</f>
        <v>57974.575000000004</v>
      </c>
      <c r="L114" s="8"/>
      <c r="M114" s="19"/>
      <c r="P114" s="20">
        <v>790</v>
      </c>
    </row>
    <row r="115" spans="3:16" s="2" customFormat="1" ht="22.5" hidden="1" x14ac:dyDescent="0.2">
      <c r="C115" s="6"/>
      <c r="D115" s="49" t="s">
        <v>246</v>
      </c>
      <c r="E115" s="42" t="s">
        <v>247</v>
      </c>
      <c r="F115" s="17" t="s">
        <v>248</v>
      </c>
      <c r="G115" s="18">
        <f t="shared" si="0"/>
        <v>0</v>
      </c>
      <c r="H115" s="51">
        <f>SUM(H116:H117)</f>
        <v>0</v>
      </c>
      <c r="I115" s="51">
        <f>SUM(I116:I117)</f>
        <v>0</v>
      </c>
      <c r="J115" s="51">
        <f>SUM(J116:J117)</f>
        <v>0</v>
      </c>
      <c r="K115" s="51">
        <f>SUM(K116:K117)</f>
        <v>0</v>
      </c>
      <c r="L115" s="8"/>
      <c r="M115" s="19"/>
      <c r="P115" s="20"/>
    </row>
    <row r="116" spans="3:16" s="2" customFormat="1" ht="12.75" hidden="1" x14ac:dyDescent="0.2">
      <c r="C116" s="6"/>
      <c r="D116" s="49" t="s">
        <v>249</v>
      </c>
      <c r="E116" s="21" t="s">
        <v>175</v>
      </c>
      <c r="F116" s="17" t="s">
        <v>250</v>
      </c>
      <c r="G116" s="18">
        <f t="shared" si="0"/>
        <v>0</v>
      </c>
      <c r="H116" s="50"/>
      <c r="I116" s="50"/>
      <c r="J116" s="50"/>
      <c r="K116" s="50"/>
      <c r="L116" s="8"/>
      <c r="M116" s="19"/>
      <c r="P116" s="20"/>
    </row>
    <row r="117" spans="3:16" s="2" customFormat="1" ht="12.75" hidden="1" x14ac:dyDescent="0.2">
      <c r="C117" s="6"/>
      <c r="D117" s="49" t="s">
        <v>251</v>
      </c>
      <c r="E117" s="21" t="s">
        <v>178</v>
      </c>
      <c r="F117" s="17" t="s">
        <v>252</v>
      </c>
      <c r="G117" s="18">
        <f t="shared" si="0"/>
        <v>0</v>
      </c>
      <c r="H117" s="51">
        <f>H119</f>
        <v>0</v>
      </c>
      <c r="I117" s="51">
        <f>I119</f>
        <v>0</v>
      </c>
      <c r="J117" s="51">
        <f>J119</f>
        <v>0</v>
      </c>
      <c r="K117" s="51">
        <f>K119</f>
        <v>0</v>
      </c>
      <c r="L117" s="8"/>
      <c r="M117" s="19"/>
      <c r="P117" s="20"/>
    </row>
    <row r="118" spans="3:16" s="2" customFormat="1" ht="12.75" hidden="1" x14ac:dyDescent="0.2">
      <c r="C118" s="6"/>
      <c r="D118" s="49" t="s">
        <v>253</v>
      </c>
      <c r="E118" s="44" t="s">
        <v>254</v>
      </c>
      <c r="F118" s="17" t="s">
        <v>255</v>
      </c>
      <c r="G118" s="18">
        <f t="shared" si="0"/>
        <v>0</v>
      </c>
      <c r="H118" s="50"/>
      <c r="I118" s="50"/>
      <c r="J118" s="50"/>
      <c r="K118" s="50"/>
      <c r="L118" s="8"/>
      <c r="M118" s="19"/>
      <c r="P118" s="20"/>
    </row>
    <row r="119" spans="3:16" s="2" customFormat="1" ht="12.75" hidden="1" x14ac:dyDescent="0.2">
      <c r="C119" s="6"/>
      <c r="D119" s="49" t="s">
        <v>256</v>
      </c>
      <c r="E119" s="44" t="s">
        <v>187</v>
      </c>
      <c r="F119" s="17" t="s">
        <v>257</v>
      </c>
      <c r="G119" s="18">
        <f t="shared" si="0"/>
        <v>0</v>
      </c>
      <c r="H119" s="50"/>
      <c r="I119" s="50"/>
      <c r="J119" s="50"/>
      <c r="K119" s="50"/>
      <c r="L119" s="8"/>
      <c r="M119" s="19"/>
      <c r="P119" s="20"/>
    </row>
  </sheetData>
  <mergeCells count="10">
    <mergeCell ref="D7:K7"/>
    <mergeCell ref="D46:K46"/>
    <mergeCell ref="D84:K84"/>
    <mergeCell ref="D26:K26"/>
    <mergeCell ref="D1:E1"/>
    <mergeCell ref="D4:D5"/>
    <mergeCell ref="E4:E5"/>
    <mergeCell ref="F4:F5"/>
    <mergeCell ref="G4:G5"/>
    <mergeCell ref="H4:K4"/>
  </mergeCells>
  <dataValidations count="2">
    <dataValidation allowBlank="1" showInputMessage="1" promptTitle="Ввод" prompt="Для выбора организации необходимо два раза нажать левую клавишу мыши!" sqref="E18 E35 E57 E73"/>
    <dataValidation type="decimal" allowBlank="1" showErrorMessage="1" errorTitle="Ошибка" error="Допускается ввод только действительных чисел!" sqref="G16:K18 G85:K87 G88:K119 G47:K50 G59:K73 G75:K83 G13:K14 G55:K57 G37:K45 G8:K11 G52:K53 G20:K25 G27:K35">
      <formula1>-9.99999999999999E+23</formula1>
      <formula2>9.99999999999999E+23</formula2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EXP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Сивцова Ольга Васильевна</dc:creator>
  <cp:lastModifiedBy>Сивцова Ольга Васильевна</cp:lastModifiedBy>
  <cp:lastPrinted>2022-04-01T04:43:10Z</cp:lastPrinted>
  <dcterms:created xsi:type="dcterms:W3CDTF">2022-04-01T04:30:54Z</dcterms:created>
  <dcterms:modified xsi:type="dcterms:W3CDTF">2023-03-09T09:15:50Z</dcterms:modified>
</cp:coreProperties>
</file>